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Seasons\24.25\Pro Deal  VIP sheets\"/>
    </mc:Choice>
  </mc:AlternateContent>
  <bookViews>
    <workbookView xWindow="-31640" yWindow="2570" windowWidth="24240" windowHeight="13190"/>
  </bookViews>
  <sheets>
    <sheet name="Details" sheetId="6" r:id="rId1"/>
    <sheet name="Pro" sheetId="7" r:id="rId2"/>
    <sheet name="Taxes" sheetId="8" state="hidden" r:id="rId3"/>
  </sheets>
  <definedNames>
    <definedName name="EssOptions" localSheetId="1">"A1100001000120000011001101000_01-01x"</definedName>
    <definedName name="_xlnm.Print_Area" localSheetId="0">Details!$A$1:$B$13</definedName>
    <definedName name="_xlnm.Print_Area" localSheetId="1">Pro!$A$1:$AC$229</definedName>
    <definedName name="_xlnm.Print_Titles" localSheetId="1">Pro!$1:$14</definedName>
  </definedNames>
  <calcPr calcId="152511"/>
</workbook>
</file>

<file path=xl/calcChain.xml><?xml version="1.0" encoding="utf-8"?>
<calcChain xmlns="http://schemas.openxmlformats.org/spreadsheetml/2006/main">
  <c r="AB125" i="7" l="1"/>
  <c r="AB124" i="7"/>
  <c r="AB123" i="7"/>
  <c r="AB122" i="7"/>
  <c r="AB121" i="7"/>
  <c r="AB120" i="7"/>
  <c r="AB119" i="7"/>
  <c r="AB118" i="7"/>
  <c r="D59" i="7" l="1"/>
  <c r="D57" i="7"/>
  <c r="D55" i="7"/>
  <c r="AB225" i="7" l="1"/>
  <c r="AB224" i="7"/>
  <c r="AB223" i="7"/>
  <c r="AB221" i="7"/>
  <c r="AB220" i="7"/>
  <c r="AB219" i="7"/>
  <c r="AB218" i="7"/>
  <c r="AB217" i="7"/>
  <c r="AB216" i="7"/>
  <c r="AB214" i="7"/>
  <c r="AB213" i="7"/>
  <c r="AB212" i="7"/>
  <c r="AB211" i="7"/>
  <c r="AB210" i="7"/>
  <c r="AB209" i="7"/>
  <c r="AB208" i="7"/>
  <c r="AB207" i="7"/>
  <c r="AB206" i="7"/>
  <c r="AB205" i="7"/>
  <c r="AB204" i="7"/>
  <c r="AB203" i="7"/>
  <c r="AB202" i="7"/>
  <c r="AB180" i="7"/>
  <c r="AB178" i="7"/>
  <c r="AB177" i="7"/>
  <c r="AB183" i="7"/>
  <c r="AB191" i="7"/>
  <c r="AB190" i="7"/>
  <c r="AB189" i="7"/>
  <c r="AB188" i="7"/>
  <c r="AB187" i="7"/>
  <c r="AB186" i="7"/>
  <c r="AB185" i="7"/>
  <c r="AB184" i="7"/>
  <c r="AB182" i="7"/>
  <c r="AB179" i="7"/>
  <c r="AB196" i="7"/>
  <c r="AB197" i="7"/>
  <c r="AB193" i="7"/>
  <c r="AB195" i="7"/>
  <c r="AB194" i="7"/>
  <c r="AB131" i="7"/>
  <c r="AB73" i="7"/>
  <c r="AB75" i="7"/>
  <c r="AB77" i="7"/>
  <c r="AB79" i="7"/>
  <c r="AB92" i="7"/>
  <c r="AB95" i="7"/>
  <c r="AB99" i="7"/>
  <c r="AB90" i="7"/>
  <c r="AB88" i="7"/>
  <c r="AB86" i="7"/>
  <c r="AB84" i="7"/>
  <c r="AB50" i="7"/>
  <c r="AB48" i="7"/>
  <c r="AB46" i="7"/>
  <c r="AB134" i="7" l="1"/>
  <c r="AB135" i="7"/>
  <c r="AB127" i="7"/>
  <c r="AB126" i="7"/>
  <c r="AB130" i="7"/>
  <c r="AC221" i="7" l="1"/>
  <c r="AC220" i="7"/>
  <c r="AC219" i="7"/>
  <c r="AC222" i="7"/>
  <c r="AC223" i="7"/>
  <c r="AC114" i="7" l="1"/>
  <c r="AB114" i="7"/>
  <c r="AC203" i="7" l="1"/>
  <c r="AB173" i="7"/>
  <c r="AC173" i="7" s="1"/>
  <c r="AB172" i="7"/>
  <c r="AC172" i="7" s="1"/>
  <c r="AC224" i="7" l="1"/>
  <c r="AC204" i="7"/>
  <c r="AC197" i="7"/>
  <c r="AC196" i="7"/>
  <c r="AC195" i="7"/>
  <c r="AC194" i="7"/>
  <c r="AC193" i="7"/>
  <c r="AC180" i="7"/>
  <c r="AB175" i="7"/>
  <c r="AC175" i="7" s="1"/>
  <c r="AC129" i="7"/>
  <c r="AB129" i="7"/>
  <c r="AC128" i="7"/>
  <c r="AB128" i="7"/>
  <c r="AC127" i="7"/>
  <c r="AC126" i="7"/>
  <c r="AC119" i="7"/>
  <c r="AC118" i="7"/>
  <c r="AB35" i="7"/>
  <c r="T35" i="7" s="1"/>
  <c r="T75" i="7"/>
  <c r="T73" i="7"/>
  <c r="AC73" i="7" l="1"/>
  <c r="AC35" i="7"/>
  <c r="AC75" i="7"/>
  <c r="AC178" i="7"/>
  <c r="AB68" i="7"/>
  <c r="AB64" i="7"/>
  <c r="T64" i="7" s="1"/>
  <c r="E15" i="8"/>
  <c r="E14" i="8"/>
  <c r="E12" i="8"/>
  <c r="E10" i="8"/>
  <c r="E9" i="8"/>
  <c r="E8" i="8"/>
  <c r="E7" i="8"/>
  <c r="E6" i="8"/>
  <c r="E5" i="8"/>
  <c r="E4" i="8"/>
  <c r="E3" i="8"/>
  <c r="T68" i="7" l="1"/>
  <c r="AC68" i="7" s="1"/>
  <c r="AC64" i="7"/>
  <c r="AC148" i="7"/>
  <c r="AB148" i="7"/>
  <c r="AB147" i="7"/>
  <c r="AC147" i="7" s="1"/>
  <c r="AC144" i="7"/>
  <c r="AB144" i="7"/>
  <c r="AC143" i="7"/>
  <c r="AB143" i="7"/>
  <c r="AC140" i="7"/>
  <c r="AB140" i="7"/>
  <c r="AC139" i="7"/>
  <c r="AB139" i="7"/>
  <c r="AC136" i="7"/>
  <c r="AB136" i="7"/>
  <c r="AC116" i="7"/>
  <c r="AB116" i="7"/>
  <c r="AB32" i="7" l="1"/>
  <c r="AB29" i="7"/>
  <c r="T29" i="7" s="1"/>
  <c r="AB26" i="7"/>
  <c r="AB23" i="7"/>
  <c r="AC23" i="7" s="1"/>
  <c r="AB20" i="7"/>
  <c r="AC20" i="7" s="1"/>
  <c r="T20" i="7" l="1"/>
  <c r="T23" i="7"/>
  <c r="AC29" i="7"/>
  <c r="T26" i="7"/>
  <c r="AC26" i="7" s="1"/>
  <c r="T32" i="7"/>
  <c r="AC32" i="7" s="1"/>
  <c r="AC113" i="7"/>
  <c r="AB113" i="7"/>
  <c r="AC112" i="7"/>
  <c r="AB112" i="7"/>
  <c r="Q12" i="7" l="1"/>
  <c r="AC218" i="7" l="1"/>
  <c r="AC217" i="7"/>
  <c r="AC216" i="7"/>
  <c r="AC215" i="7"/>
  <c r="AC213" i="7" l="1"/>
  <c r="AC209" i="7"/>
  <c r="AC208" i="7"/>
  <c r="AC189" i="7"/>
  <c r="AC188" i="7"/>
  <c r="AC110" i="7" l="1"/>
  <c r="AB110" i="7"/>
  <c r="AC109" i="7"/>
  <c r="AB109" i="7"/>
  <c r="AC164" i="7"/>
  <c r="AB164" i="7"/>
  <c r="AC146" i="7"/>
  <c r="AB146" i="7"/>
  <c r="AC145" i="7"/>
  <c r="AB145" i="7"/>
  <c r="AB149" i="7"/>
  <c r="AC149" i="7"/>
  <c r="AB150" i="7"/>
  <c r="AC150" i="7"/>
  <c r="AB151" i="7"/>
  <c r="AC151" i="7"/>
  <c r="AB152" i="7"/>
  <c r="AC152" i="7"/>
  <c r="AC135" i="7"/>
  <c r="AC134" i="7"/>
  <c r="AC123" i="7"/>
  <c r="AC122" i="7"/>
  <c r="AC121" i="7"/>
  <c r="AC120" i="7"/>
  <c r="AC84" i="7"/>
  <c r="AB59" i="7"/>
  <c r="AB57" i="7"/>
  <c r="T57" i="7" s="1"/>
  <c r="AB55" i="7"/>
  <c r="AB42" i="7"/>
  <c r="T42" i="7" s="1"/>
  <c r="T84" i="7" l="1"/>
  <c r="T59" i="7"/>
  <c r="AC59" i="7" s="1"/>
  <c r="AC57" i="7"/>
  <c r="T55" i="7"/>
  <c r="AC55" i="7" s="1"/>
  <c r="AC42" i="7"/>
  <c r="AC211" i="7"/>
  <c r="AC212" i="7"/>
  <c r="AC206" i="7"/>
  <c r="AC205" i="7"/>
  <c r="AC179" i="7"/>
  <c r="T92" i="7" l="1"/>
  <c r="AC90" i="7"/>
  <c r="AC48" i="7" l="1"/>
  <c r="AC92" i="7"/>
  <c r="T90" i="7"/>
  <c r="T48" i="7"/>
  <c r="AC214" i="7" l="1"/>
  <c r="AC207" i="7" l="1"/>
  <c r="AC210" i="7"/>
  <c r="AC187" i="7"/>
  <c r="AC186" i="7"/>
  <c r="AC185" i="7"/>
  <c r="AC183" i="7"/>
  <c r="AB171" i="7"/>
  <c r="AC171" i="7" s="1"/>
  <c r="AC177" i="7"/>
  <c r="AB174" i="7"/>
  <c r="AC174" i="7" s="1"/>
  <c r="AC142" i="7"/>
  <c r="AB142" i="7"/>
  <c r="AC141" i="7"/>
  <c r="AB141" i="7"/>
  <c r="AC133" i="7"/>
  <c r="AB133" i="7"/>
  <c r="AC132" i="7"/>
  <c r="AB132" i="7"/>
  <c r="AC131" i="7"/>
  <c r="AC130" i="7"/>
  <c r="T79" i="7"/>
  <c r="AC79" i="7" s="1"/>
  <c r="T88" i="7" l="1"/>
  <c r="AB44" i="7"/>
  <c r="AC46" i="7" l="1"/>
  <c r="AC44" i="7"/>
  <c r="AC88" i="7"/>
  <c r="T46" i="7"/>
  <c r="T44" i="7"/>
  <c r="AC138" i="7"/>
  <c r="AB138" i="7"/>
  <c r="AB137" i="7"/>
  <c r="AC137" i="7" s="1"/>
  <c r="AC125" i="7"/>
  <c r="AC124" i="7"/>
  <c r="AB40" i="7" l="1"/>
  <c r="T40" i="7" s="1"/>
  <c r="AC162" i="7"/>
  <c r="AB162" i="7"/>
  <c r="AC161" i="7"/>
  <c r="AB161" i="7"/>
  <c r="AC153" i="7"/>
  <c r="AB153" i="7"/>
  <c r="T80" i="7"/>
  <c r="AC40" i="7" l="1"/>
  <c r="AC156" i="7" l="1"/>
  <c r="AB156" i="7"/>
  <c r="AC155" i="7"/>
  <c r="AB155" i="7"/>
  <c r="T99" i="7"/>
  <c r="T95" i="7"/>
  <c r="AC225" i="7"/>
  <c r="AB166" i="7"/>
  <c r="AB165" i="7"/>
  <c r="AC165" i="7"/>
  <c r="AB159" i="7"/>
  <c r="AB158" i="7"/>
  <c r="AC166" i="7"/>
  <c r="AC159" i="7"/>
  <c r="AC158" i="7"/>
  <c r="AB106" i="7"/>
  <c r="AC106" i="7" s="1"/>
  <c r="AB107" i="7"/>
  <c r="AC107" i="7" s="1"/>
  <c r="T77" i="7"/>
  <c r="AC77" i="7" s="1"/>
  <c r="AB17" i="7"/>
  <c r="AC182" i="7"/>
  <c r="AC184" i="7"/>
  <c r="AC191" i="7"/>
  <c r="AC190" i="7"/>
  <c r="T86" i="7"/>
  <c r="A13" i="7"/>
  <c r="M12" i="7"/>
  <c r="AC202" i="7"/>
  <c r="V11" i="7" l="1"/>
  <c r="T17" i="7"/>
  <c r="P11" i="7"/>
  <c r="AC86" i="7"/>
  <c r="AC17" i="7"/>
  <c r="AC95" i="7"/>
  <c r="AC99" i="7"/>
  <c r="T50" i="7"/>
  <c r="H12" i="7" l="1"/>
  <c r="AC50" i="7"/>
  <c r="K11" i="7" l="1"/>
  <c r="AC11" i="7" s="1"/>
  <c r="L12" i="7" l="1"/>
  <c r="S12" i="7"/>
  <c r="AB12" i="7" l="1"/>
</calcChain>
</file>

<file path=xl/sharedStrings.xml><?xml version="1.0" encoding="utf-8"?>
<sst xmlns="http://schemas.openxmlformats.org/spreadsheetml/2006/main" count="513" uniqueCount="281">
  <si>
    <t>service@ca.head.com</t>
  </si>
  <si>
    <t xml:space="preserve"> Park N Pipe</t>
  </si>
  <si>
    <t>All Skis and Bindings are Sold in Packages and Substitutions are NOT Permitted</t>
  </si>
  <si>
    <t>Total</t>
  </si>
  <si>
    <t>Phone (519) 822-1576, 1-800-265-7257</t>
  </si>
  <si>
    <t>Fax (519) 822-2202, 1-800-387-FREE</t>
  </si>
  <si>
    <t>Ship Via:</t>
  </si>
  <si>
    <t>Art #</t>
  </si>
  <si>
    <t>Order Date:</t>
  </si>
  <si>
    <t>head.com</t>
  </si>
  <si>
    <t>Req'd Ship Date:</t>
  </si>
  <si>
    <t>Cancel Date:</t>
  </si>
  <si>
    <t>Rep. Name:</t>
  </si>
  <si>
    <t>Extension</t>
  </si>
  <si>
    <t>Boots</t>
  </si>
  <si>
    <t>Ship to Address:</t>
  </si>
  <si>
    <t>BC</t>
  </si>
  <si>
    <t>Province:</t>
  </si>
  <si>
    <t>Postal Code:</t>
  </si>
  <si>
    <t>GST</t>
  </si>
  <si>
    <t>Email address:</t>
  </si>
  <si>
    <t>Pricing</t>
  </si>
  <si>
    <t>City:</t>
  </si>
  <si>
    <t>Sub-Ttl</t>
  </si>
  <si>
    <t>Day Phone #</t>
  </si>
  <si>
    <t>Shop Name:</t>
  </si>
  <si>
    <t>Address 2:</t>
  </si>
  <si>
    <t>Acces.</t>
  </si>
  <si>
    <r>
      <t>FOB</t>
    </r>
    <r>
      <rPr>
        <b/>
        <sz val="10"/>
        <rFont val="Verdana"/>
        <family val="2"/>
      </rPr>
      <t>: GUELPH</t>
    </r>
  </si>
  <si>
    <t>Head Canada Inc.</t>
  </si>
  <si>
    <t>Qty</t>
  </si>
  <si>
    <t>Pick a Brake width</t>
  </si>
  <si>
    <t>Skis/Bindings</t>
  </si>
  <si>
    <t>105 mm</t>
  </si>
  <si>
    <t>125mm</t>
  </si>
  <si>
    <t xml:space="preserve"> Accessories</t>
  </si>
  <si>
    <t>85 mm</t>
  </si>
  <si>
    <t>Pick a Brake width (16)</t>
  </si>
  <si>
    <t>Z = 3 to 11</t>
  </si>
  <si>
    <t>Performance</t>
  </si>
  <si>
    <t xml:space="preserve"> Women</t>
  </si>
  <si>
    <t>#163035</t>
  </si>
  <si>
    <t>95 mm</t>
  </si>
  <si>
    <t>#163036</t>
  </si>
  <si>
    <t>#163037</t>
  </si>
  <si>
    <t>Attack Option</t>
  </si>
  <si>
    <t>Guelph, Ont. N1L 0B9</t>
  </si>
  <si>
    <t xml:space="preserve">Super Joy </t>
  </si>
  <si>
    <t xml:space="preserve">Total Joy </t>
  </si>
  <si>
    <t>96mm</t>
  </si>
  <si>
    <t>Last</t>
  </si>
  <si>
    <t>100mm</t>
  </si>
  <si>
    <t>Exp Date</t>
  </si>
  <si>
    <t>Visa or MC</t>
  </si>
  <si>
    <t>KORE</t>
  </si>
  <si>
    <r>
      <t>FedEx</t>
    </r>
    <r>
      <rPr>
        <b/>
        <sz val="12"/>
        <color indexed="10"/>
        <rFont val="Verdana"/>
        <family val="2"/>
      </rPr>
      <t xml:space="preserve"> </t>
    </r>
    <r>
      <rPr>
        <sz val="10.199999999999999"/>
        <color indexed="10"/>
        <rFont val="Verdana"/>
        <family val="2"/>
      </rPr>
      <t>(Change if desired)</t>
    </r>
  </si>
  <si>
    <t xml:space="preserve">Pkg Net </t>
  </si>
  <si>
    <t>Pkg Net</t>
  </si>
  <si>
    <t xml:space="preserve">   </t>
  </si>
  <si>
    <t xml:space="preserve">KORE 99                  </t>
  </si>
  <si>
    <t>KORE 99 (Ski only)</t>
  </si>
  <si>
    <t>110 mm</t>
  </si>
  <si>
    <t>130 mm</t>
  </si>
  <si>
    <t>150 mm</t>
  </si>
  <si>
    <t>#163038</t>
  </si>
  <si>
    <t>NB</t>
  </si>
  <si>
    <t>QC</t>
  </si>
  <si>
    <t>Select Province</t>
  </si>
  <si>
    <t>Pro</t>
  </si>
  <si>
    <t>Offering this Pro program is at the sole discretion of the individual retailer</t>
  </si>
  <si>
    <t>The price at which the retailer sells the product to the PRO member regardless of level is at the dealers own discretion.</t>
  </si>
  <si>
    <t>Head may require proof of sale to a qualified PRO member through the tracking of the members registration number.</t>
  </si>
  <si>
    <t xml:space="preserve">L'offre du programme Pro est à la discretion du détaillant. </t>
  </si>
  <si>
    <t xml:space="preserve">Le prix auquel le détaillant vendra les produits au membre PRO, à l'égard de son niveau de qualification, est à la discrétion du détaillant. </t>
  </si>
  <si>
    <t xml:space="preserve">Head peut exiger une preuve d'achat à un Pro qualifié via son numéro d'enregistrement de membre. </t>
  </si>
  <si>
    <t>*All offers are subject to availability. Availabiltiy can change at any time.</t>
  </si>
  <si>
    <t>Pro Name:</t>
  </si>
  <si>
    <t xml:space="preserve">KORE 117               </t>
  </si>
  <si>
    <t xml:space="preserve">KORE 105                </t>
  </si>
  <si>
    <t>KORE 117 (Ski only)</t>
  </si>
  <si>
    <t>KORE 105 (Ski only)</t>
  </si>
  <si>
    <t>KORE 93 (Ski only)</t>
  </si>
  <si>
    <t>98mm</t>
  </si>
  <si>
    <t>XS/S</t>
  </si>
  <si>
    <t>M/L</t>
  </si>
  <si>
    <t>XL/XXL</t>
  </si>
  <si>
    <t>#163051</t>
  </si>
  <si>
    <t>#163052</t>
  </si>
  <si>
    <t>#163053</t>
  </si>
  <si>
    <t>SuperShape e-Magnum</t>
  </si>
  <si>
    <t>SuperShape e-Titan</t>
  </si>
  <si>
    <t>SuperShape e-Rally</t>
  </si>
  <si>
    <t>KORE 87 (Ski only)</t>
  </si>
  <si>
    <t xml:space="preserve">Power Joy </t>
  </si>
  <si>
    <t>BOOTS</t>
  </si>
  <si>
    <t xml:space="preserve">Raptor  </t>
  </si>
  <si>
    <t>*Other options may be available. Please talk with your local shop/rep.</t>
  </si>
  <si>
    <t xml:space="preserve">KORE 111               </t>
  </si>
  <si>
    <t>KORE 111 (Ski only)</t>
  </si>
  <si>
    <t xml:space="preserve">KORE 93 </t>
  </si>
  <si>
    <t>KORE 87</t>
  </si>
  <si>
    <t>KORE X</t>
  </si>
  <si>
    <t xml:space="preserve">KORE 90 X          </t>
  </si>
  <si>
    <t>KORE 90 X (Ski only)</t>
  </si>
  <si>
    <t xml:space="preserve">KORE 85 X              </t>
  </si>
  <si>
    <t>KORE 85 X (Ski only)</t>
  </si>
  <si>
    <t>KORE 80 X w/ PRW 11 GW</t>
  </si>
  <si>
    <t xml:space="preserve">KORE 80 X </t>
  </si>
  <si>
    <t>PRW 11 GW</t>
  </si>
  <si>
    <t>Oblivion 94</t>
  </si>
  <si>
    <t>Oblivion 84</t>
  </si>
  <si>
    <t>Oblivion 94  (Ski only)</t>
  </si>
  <si>
    <t>Oblivion 84  (Ski only)</t>
  </si>
  <si>
    <t>KORE 103W (Ski only)</t>
  </si>
  <si>
    <t>KORE 103W</t>
  </si>
  <si>
    <t>KORE 97W</t>
  </si>
  <si>
    <t>KORE 97W (Ski only)</t>
  </si>
  <si>
    <t>KORE 91W</t>
  </si>
  <si>
    <t>KORE 91W (Ski only)</t>
  </si>
  <si>
    <t>KORE 85W</t>
  </si>
  <si>
    <t>KORE 85W (Ski only)</t>
  </si>
  <si>
    <r>
      <t xml:space="preserve">Attack2 </t>
    </r>
    <r>
      <rPr>
        <b/>
        <sz val="10"/>
        <rFont val="Verdana"/>
        <family val="2"/>
      </rPr>
      <t>17 GW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S.Blk</t>
    </r>
  </si>
  <si>
    <r>
      <t xml:space="preserve">Attack2 </t>
    </r>
    <r>
      <rPr>
        <b/>
        <sz val="10"/>
        <rFont val="Verdana"/>
        <family val="2"/>
      </rPr>
      <t>17 GW</t>
    </r>
    <r>
      <rPr>
        <sz val="10"/>
        <rFont val="Verdana"/>
        <family val="2"/>
      </rPr>
      <t xml:space="preserve"> </t>
    </r>
    <r>
      <rPr>
        <b/>
        <sz val="10"/>
        <color rgb="FF00B0F0"/>
        <rFont val="Verdana"/>
        <family val="2"/>
      </rPr>
      <t>Blue</t>
    </r>
  </si>
  <si>
    <t>Raptor WCR 115 W</t>
  </si>
  <si>
    <t>Formula</t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</si>
  <si>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FFFF00"/>
        <rFont val="Verdana"/>
        <family val="2"/>
      </rPr>
      <t>Yellow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</si>
  <si>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FFFF00"/>
        <rFont val="Verdana"/>
        <family val="2"/>
      </rPr>
      <t>Yellow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</si>
  <si>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00B050"/>
        <rFont val="Verdana"/>
        <family val="2"/>
      </rPr>
      <t>Green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</si>
  <si>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00B050"/>
        <rFont val="Verdana"/>
        <family val="2"/>
      </rPr>
      <t>Green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</si>
  <si>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00B050"/>
        <rFont val="Verdana"/>
        <family val="2"/>
      </rPr>
      <t>Green</t>
    </r>
    <r>
      <rPr>
        <sz val="10"/>
        <rFont val="Verdana"/>
        <family val="2"/>
      </rPr>
      <t xml:space="preserve"> BR 110mm</t>
    </r>
  </si>
  <si>
    <t>M</t>
  </si>
  <si>
    <t>L</t>
  </si>
  <si>
    <t>Goggles</t>
  </si>
  <si>
    <t>Black</t>
  </si>
  <si>
    <t>Radar</t>
  </si>
  <si>
    <t>REV</t>
  </si>
  <si>
    <t>White</t>
  </si>
  <si>
    <t>Rachel</t>
  </si>
  <si>
    <t>KORE/5K lens</t>
  </si>
  <si>
    <r>
      <t>Contex</t>
    </r>
    <r>
      <rPr>
        <b/>
        <sz val="10"/>
        <rFont val="Verdana"/>
        <family val="2"/>
      </rPr>
      <t/>
    </r>
  </si>
  <si>
    <t>Blk/Red lens</t>
  </si>
  <si>
    <t>Wh/ Blue lens</t>
  </si>
  <si>
    <t>Province</t>
  </si>
  <si>
    <t>PST</t>
  </si>
  <si>
    <t>Base Freight</t>
  </si>
  <si>
    <t>Prov?</t>
  </si>
  <si>
    <t>AB</t>
  </si>
  <si>
    <t>MB</t>
  </si>
  <si>
    <t>NL</t>
  </si>
  <si>
    <t>NS</t>
  </si>
  <si>
    <t>NT</t>
  </si>
  <si>
    <t>NU</t>
  </si>
  <si>
    <t>ON</t>
  </si>
  <si>
    <t>PE</t>
  </si>
  <si>
    <t>SK</t>
  </si>
  <si>
    <t>YT</t>
  </si>
  <si>
    <t>GST/HST</t>
  </si>
  <si>
    <t xml:space="preserve">WC Rebels e-Race Pro WCR 14 </t>
  </si>
  <si>
    <t>Protector PR 13 GW</t>
  </si>
  <si>
    <t>Z = 4 to 13</t>
  </si>
  <si>
    <t>Shape</t>
  </si>
  <si>
    <t>SS e-Magnum w/ PROTECTOR PR 13 GW</t>
  </si>
  <si>
    <t>SS e-Titan w/ PROTECTOR PR 13 GW</t>
  </si>
  <si>
    <t>Protector PR 11 GW</t>
  </si>
  <si>
    <t>Shape e-V10 w/ PROTECTOR PR 11 GW</t>
  </si>
  <si>
    <t>Shape e-V8 w/ PROTECTOR PR 11 GW</t>
  </si>
  <si>
    <t>Power Joy PR w/PROTECTOR PR 13 GW</t>
  </si>
  <si>
    <t>Protector PR 13</t>
  </si>
  <si>
    <r>
      <t xml:space="preserve">ADRENALIN </t>
    </r>
    <r>
      <rPr>
        <b/>
        <sz val="10"/>
        <rFont val="Verdana"/>
        <family val="2"/>
      </rPr>
      <t>14 MN</t>
    </r>
    <r>
      <rPr>
        <sz val="8"/>
        <rFont val="Verdana"/>
        <family val="2"/>
      </rPr>
      <t xml:space="preserve"> short </t>
    </r>
    <r>
      <rPr>
        <b/>
        <sz val="8"/>
        <rFont val="Verdana"/>
        <family val="2"/>
      </rPr>
      <t>270-330mm</t>
    </r>
  </si>
  <si>
    <r>
      <t xml:space="preserve">ADRENALIN </t>
    </r>
    <r>
      <rPr>
        <b/>
        <sz val="10"/>
        <rFont val="Verdana"/>
        <family val="2"/>
      </rPr>
      <t>14 MN</t>
    </r>
    <r>
      <rPr>
        <sz val="8"/>
        <rFont val="Verdana"/>
        <family val="2"/>
      </rPr>
      <t xml:space="preserve"> long </t>
    </r>
    <r>
      <rPr>
        <b/>
        <sz val="8"/>
        <rFont val="Verdana"/>
        <family val="2"/>
      </rPr>
      <t>300-360mm</t>
    </r>
  </si>
  <si>
    <t>Ambition 12 MN Black</t>
  </si>
  <si>
    <t>Ambition 10 MN Black</t>
  </si>
  <si>
    <t>MAP</t>
  </si>
  <si>
    <t>e-V10</t>
  </si>
  <si>
    <t>e-V8</t>
  </si>
  <si>
    <t>#163138</t>
  </si>
  <si>
    <t>#163139</t>
  </si>
  <si>
    <t>#163140</t>
  </si>
  <si>
    <t>#163141</t>
  </si>
  <si>
    <t>Larger Freight</t>
  </si>
  <si>
    <t>Freight Estimate</t>
  </si>
  <si>
    <t>If you are interested in purchasing a Snowboard, please reach out to your rep.</t>
  </si>
  <si>
    <t>Pour l'achat d'un snowboard, veuillez contacter votre représentant</t>
  </si>
  <si>
    <t>*If you are interested in purchasing a Snowboard, please reach out to your rep.</t>
  </si>
  <si>
    <t>Z = 4 to 14</t>
  </si>
  <si>
    <t>WC e-Speed Pro WCR 14</t>
  </si>
  <si>
    <t>WC Rebels e-SL RP EVO 14</t>
  </si>
  <si>
    <t>Freeflex 14 GW</t>
  </si>
  <si>
    <t>Oblivion 116</t>
  </si>
  <si>
    <t>Oblivion 116  (Ski only)</t>
  </si>
  <si>
    <t>Oblivion 102</t>
  </si>
  <si>
    <t>Oblivion 102  (Ski only)</t>
  </si>
  <si>
    <t>SS e-Rally w/ PROTECTOR PR 13 GW</t>
  </si>
  <si>
    <t>Protector SLR 11 GW</t>
  </si>
  <si>
    <t>SS e-Speed w/ PROTECTOR PR 13 GW</t>
  </si>
  <si>
    <t>SuperShape e-Speed</t>
  </si>
  <si>
    <r>
      <t xml:space="preserve">Attack2 </t>
    </r>
    <r>
      <rPr>
        <b/>
        <sz val="10"/>
        <rFont val="Verdana"/>
        <family val="2"/>
      </rPr>
      <t>17 GW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S.Bk</t>
    </r>
    <r>
      <rPr>
        <b/>
        <sz val="10"/>
        <color theme="1"/>
        <rFont val="Verdana"/>
        <family val="2"/>
      </rPr>
      <t>/M.Wh MIX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</si>
  <si>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theme="1"/>
        <rFont val="Verdana"/>
        <family val="2"/>
      </rPr>
      <t>S.Bk/M.Wh MIX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</si>
  <si>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theme="1"/>
        <rFont val="Verdana"/>
        <family val="2"/>
      </rPr>
      <t>S.Bk/M.Wh MIX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</si>
  <si>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>14 GW</t>
    </r>
    <r>
      <rPr>
        <b/>
        <sz val="10"/>
        <color theme="1"/>
        <rFont val="Verdana"/>
        <family val="2"/>
      </rPr>
      <t xml:space="preserve"> S.Bk/M.Wh MIX</t>
    </r>
    <r>
      <rPr>
        <sz val="10"/>
        <rFont val="Verdana"/>
        <family val="2"/>
      </rPr>
      <t>BR 110mm</t>
    </r>
  </si>
  <si>
    <t>Raptor WCR 130 S</t>
  </si>
  <si>
    <t xml:space="preserve">Raptor WCR 140 S </t>
  </si>
  <si>
    <t>Raptor WCR 120</t>
  </si>
  <si>
    <t>Formula 130 LV GW</t>
  </si>
  <si>
    <t>Formula 120 LV GW</t>
  </si>
  <si>
    <t>Formula 110 LV GW</t>
  </si>
  <si>
    <t>Formula 130 MV GW</t>
  </si>
  <si>
    <t>Formula 120 MV GW</t>
  </si>
  <si>
    <t>Formula 110 MV GW</t>
  </si>
  <si>
    <t>Edge HV</t>
  </si>
  <si>
    <t>Edge 130 HV GW</t>
  </si>
  <si>
    <t>Edge 120 HV GW</t>
  </si>
  <si>
    <t>Edge 110 HV GW</t>
  </si>
  <si>
    <t>Formula 95 W LV GW</t>
  </si>
  <si>
    <t>Formula 95 W MV GW</t>
  </si>
  <si>
    <r>
      <t>Formula 105 W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LV GW</t>
    </r>
  </si>
  <si>
    <r>
      <t>Formula 105 W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MV GW</t>
    </r>
  </si>
  <si>
    <t>Edge 105 W HV GW</t>
  </si>
  <si>
    <t>Edge 95 W HV GW</t>
  </si>
  <si>
    <t>102mm</t>
  </si>
  <si>
    <r>
      <t xml:space="preserve">Radar </t>
    </r>
    <r>
      <rPr>
        <b/>
        <sz val="10"/>
        <rFont val="Verdana"/>
        <family val="2"/>
      </rPr>
      <t>5K</t>
    </r>
    <r>
      <rPr>
        <sz val="10"/>
        <rFont val="Verdana"/>
        <family val="2"/>
      </rPr>
      <t xml:space="preserve"> Photo MIPS</t>
    </r>
  </si>
  <si>
    <r>
      <t xml:space="preserve">Radar </t>
    </r>
    <r>
      <rPr>
        <b/>
        <sz val="10"/>
        <rFont val="Verdana"/>
        <family val="2"/>
      </rPr>
      <t>5K</t>
    </r>
    <r>
      <rPr>
        <sz val="10"/>
        <rFont val="Verdana"/>
        <family val="2"/>
      </rPr>
      <t xml:space="preserve"> Photochromatic</t>
    </r>
  </si>
  <si>
    <t>Compact EVO MIPS</t>
  </si>
  <si>
    <r>
      <t xml:space="preserve">Compact EVO </t>
    </r>
    <r>
      <rPr>
        <b/>
        <sz val="10"/>
        <rFont val="Verdana"/>
        <family val="2"/>
      </rPr>
      <t>W</t>
    </r>
  </si>
  <si>
    <t>S</t>
  </si>
  <si>
    <t>KORE Backpack (20L)</t>
  </si>
  <si>
    <t>KORE Boot Bag (30L)</t>
  </si>
  <si>
    <t>Womens Boot Bag (30L)</t>
  </si>
  <si>
    <t>Total Joy SLR Pro  w/ Protector SLR 11 GW</t>
  </si>
  <si>
    <t>Super Joy SLR Pro w/ Protector SLR 11 GW</t>
  </si>
  <si>
    <t>Bindings</t>
  </si>
  <si>
    <t>Accessories</t>
  </si>
  <si>
    <t>2024-25 Head Pro Program</t>
  </si>
  <si>
    <t>PRO sales will be shipped out not before October 31, 2024</t>
  </si>
  <si>
    <t>Les ventes Pro ne seront pas livrées avant le 31 octobre, 2024</t>
  </si>
  <si>
    <t>Programme Pro Head 2024-25</t>
  </si>
  <si>
    <t>WC Rebels e-Speed Pro w/ FF 14 GW</t>
  </si>
  <si>
    <t xml:space="preserve">WC  Rebels e-Race Pro w/ FF 14 GW </t>
  </si>
  <si>
    <t>WC Rebels e-SL Pro w/ FF 14 GW</t>
  </si>
  <si>
    <r>
      <t>Protector Attack LYT 13</t>
    </r>
    <r>
      <rPr>
        <b/>
        <sz val="10"/>
        <rFont val="Verdana"/>
        <family val="2"/>
      </rPr>
      <t xml:space="preserve"> GW </t>
    </r>
    <r>
      <rPr>
        <sz val="10"/>
        <rFont val="Verdana"/>
        <family val="2"/>
      </rPr>
      <t>BLK</t>
    </r>
  </si>
  <si>
    <r>
      <t xml:space="preserve">Protector Attack LYT 13 </t>
    </r>
    <r>
      <rPr>
        <b/>
        <sz val="10"/>
        <rFont val="Verdana"/>
        <family val="2"/>
      </rPr>
      <t xml:space="preserve">GW </t>
    </r>
    <r>
      <rPr>
        <sz val="10"/>
        <rFont val="Verdana"/>
        <family val="2"/>
      </rPr>
      <t>BLK BR 95mm</t>
    </r>
  </si>
  <si>
    <r>
      <t xml:space="preserve">Protector Attack LYT 13 </t>
    </r>
    <r>
      <rPr>
        <b/>
        <sz val="10"/>
        <rFont val="Verdana"/>
        <family val="2"/>
      </rPr>
      <t>GW</t>
    </r>
    <r>
      <rPr>
        <sz val="10"/>
        <rFont val="Verdana"/>
        <family val="2"/>
      </rPr>
      <t xml:space="preserve"> BLK BR 110mm</t>
    </r>
  </si>
  <si>
    <r>
      <t xml:space="preserve">Attack2 </t>
    </r>
    <r>
      <rPr>
        <b/>
        <sz val="10"/>
        <rFont val="Verdana"/>
        <family val="2"/>
      </rPr>
      <t>14 MN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S.BLK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</si>
  <si>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FFFF00"/>
        <rFont val="Verdana"/>
        <family val="2"/>
      </rPr>
      <t>Yellow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BR 110mm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</si>
  <si>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theme="1"/>
        <rFont val="Verdana"/>
        <family val="2"/>
      </rPr>
      <t>M.WHT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</si>
  <si>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theme="1"/>
        <rFont val="Verdana"/>
        <family val="2"/>
      </rPr>
      <t>M.WHT</t>
    </r>
    <r>
      <rPr>
        <sz val="10"/>
        <rFont val="Verdana"/>
        <family val="2"/>
      </rPr>
      <t xml:space="preserve"> BR 110mm</t>
    </r>
  </si>
  <si>
    <r>
      <t xml:space="preserve">Attack2 </t>
    </r>
    <r>
      <rPr>
        <b/>
        <sz val="10"/>
        <rFont val="Verdana"/>
        <family val="2"/>
      </rPr>
      <t xml:space="preserve">14 GW </t>
    </r>
    <r>
      <rPr>
        <b/>
        <sz val="10"/>
        <color rgb="FFFF0000"/>
        <rFont val="Verdana"/>
        <family val="2"/>
      </rPr>
      <t>Red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</si>
  <si>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FF0000"/>
        <rFont val="Verdana"/>
        <family val="2"/>
      </rPr>
      <t>Red</t>
    </r>
    <r>
      <rPr>
        <sz val="10"/>
        <color rgb="FFFF0000"/>
        <rFont val="Verdana"/>
        <family val="2"/>
      </rPr>
      <t xml:space="preserve"> </t>
    </r>
    <r>
      <rPr>
        <sz val="10"/>
        <rFont val="Verdana"/>
        <family val="2"/>
      </rPr>
      <t>BR 95mm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</si>
  <si>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FF0000"/>
        <rFont val="Verdana"/>
        <family val="2"/>
      </rPr>
      <t>Red</t>
    </r>
    <r>
      <rPr>
        <sz val="10"/>
        <rFont val="Verdana"/>
        <family val="2"/>
      </rPr>
      <t xml:space="preserve"> BR 110mm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</si>
  <si>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Blue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</si>
  <si>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Blue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</si>
  <si>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Blue</t>
    </r>
    <r>
      <rPr>
        <sz val="10"/>
        <rFont val="Verdana"/>
        <family val="2"/>
      </rPr>
      <t xml:space="preserve"> BR 110mm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</si>
  <si>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BLK</t>
    </r>
  </si>
  <si>
    <r>
      <t xml:space="preserve">Attack2 </t>
    </r>
    <r>
      <rPr>
        <b/>
        <sz val="10"/>
        <rFont val="Verdana"/>
        <family val="2"/>
      </rPr>
      <t>14 GW BLK</t>
    </r>
    <r>
      <rPr>
        <sz val="10"/>
        <rFont val="Verdana"/>
        <family val="2"/>
      </rPr>
      <t xml:space="preserve"> BR 85mm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</si>
  <si>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BLK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</si>
  <si>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BLK</t>
    </r>
    <r>
      <rPr>
        <sz val="10"/>
        <rFont val="Verdana"/>
        <family val="2"/>
      </rPr>
      <t xml:space="preserve"> BR 110mm</t>
    </r>
  </si>
  <si>
    <r>
      <t xml:space="preserve">Attack LYT </t>
    </r>
    <r>
      <rPr>
        <b/>
        <sz val="10"/>
        <rFont val="Verdana"/>
        <family val="2"/>
      </rPr>
      <t>12 GW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M.Wht</t>
    </r>
    <r>
      <rPr>
        <sz val="10"/>
        <rFont val="Verdana"/>
        <family val="2"/>
      </rPr>
      <t xml:space="preserve"> BR 95mm</t>
    </r>
  </si>
  <si>
    <r>
      <t xml:space="preserve">Attack LYT </t>
    </r>
    <r>
      <rPr>
        <b/>
        <sz val="10"/>
        <rFont val="Verdana"/>
        <family val="2"/>
      </rPr>
      <t>12 GW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M.Wht</t>
    </r>
    <r>
      <rPr>
        <sz val="10"/>
        <rFont val="Verdana"/>
        <family val="2"/>
      </rPr>
      <t xml:space="preserve"> BR 110mm</t>
    </r>
  </si>
  <si>
    <r>
      <t xml:space="preserve">Attack LYT </t>
    </r>
    <r>
      <rPr>
        <b/>
        <sz val="10"/>
        <rFont val="Verdana"/>
        <family val="2"/>
      </rPr>
      <t>11 GW S.Wht</t>
    </r>
    <r>
      <rPr>
        <sz val="10"/>
        <rFont val="Verdana"/>
        <family val="2"/>
      </rPr>
      <t xml:space="preserve"> BR 95mm</t>
    </r>
  </si>
  <si>
    <r>
      <t xml:space="preserve">Attack LYT </t>
    </r>
    <r>
      <rPr>
        <b/>
        <sz val="10"/>
        <rFont val="Verdana"/>
        <family val="2"/>
      </rPr>
      <t xml:space="preserve">11 GW S.Wht </t>
    </r>
    <r>
      <rPr>
        <sz val="10"/>
        <rFont val="Verdana"/>
        <family val="2"/>
      </rPr>
      <t>BR 110mm</t>
    </r>
  </si>
  <si>
    <r>
      <t xml:space="preserve">Attack LYT </t>
    </r>
    <r>
      <rPr>
        <b/>
        <sz val="10"/>
        <rFont val="Verdana"/>
        <family val="2"/>
      </rPr>
      <t xml:space="preserve">11 GW </t>
    </r>
    <r>
      <rPr>
        <sz val="10"/>
        <rFont val="Verdana"/>
        <family val="2"/>
      </rPr>
      <t>Blk BR 85mm</t>
    </r>
  </si>
  <si>
    <r>
      <t xml:space="preserve">Attack LYT </t>
    </r>
    <r>
      <rPr>
        <b/>
        <sz val="10"/>
        <rFont val="Verdana"/>
        <family val="2"/>
      </rPr>
      <t xml:space="preserve">11 GW </t>
    </r>
    <r>
      <rPr>
        <sz val="10"/>
        <rFont val="Verdana"/>
        <family val="2"/>
      </rPr>
      <t>Blk BR 95mm</t>
    </r>
  </si>
  <si>
    <r>
      <t xml:space="preserve">Attack LYT </t>
    </r>
    <r>
      <rPr>
        <b/>
        <sz val="10"/>
        <rFont val="Verdana"/>
        <family val="2"/>
      </rPr>
      <t xml:space="preserve">11 GW </t>
    </r>
    <r>
      <rPr>
        <sz val="10"/>
        <rFont val="Verdana"/>
        <family val="2"/>
      </rPr>
      <t>Blk BR 110mm</t>
    </r>
  </si>
  <si>
    <r>
      <t xml:space="preserve">Attack LYT </t>
    </r>
    <r>
      <rPr>
        <b/>
        <sz val="10"/>
        <rFont val="Verdana"/>
        <family val="2"/>
      </rPr>
      <t xml:space="preserve">11 GW </t>
    </r>
    <r>
      <rPr>
        <b/>
        <sz val="10"/>
        <color rgb="FFF3B843"/>
        <rFont val="Verdana"/>
        <family val="2"/>
      </rPr>
      <t>Sand</t>
    </r>
    <r>
      <rPr>
        <sz val="10"/>
        <rFont val="Verdana"/>
        <family val="2"/>
      </rPr>
      <t xml:space="preserve"> BR 95mm</t>
    </r>
  </si>
  <si>
    <r>
      <t xml:space="preserve">Attack LYT </t>
    </r>
    <r>
      <rPr>
        <b/>
        <sz val="10"/>
        <rFont val="Verdana"/>
        <family val="2"/>
      </rPr>
      <t>11 GW</t>
    </r>
    <r>
      <rPr>
        <b/>
        <sz val="10"/>
        <color rgb="FFF3B843"/>
        <rFont val="Verdana"/>
        <family val="2"/>
      </rPr>
      <t xml:space="preserve"> Sand</t>
    </r>
    <r>
      <rPr>
        <sz val="10"/>
        <rFont val="Verdana"/>
        <family val="2"/>
      </rPr>
      <t xml:space="preserve"> BR 110mm</t>
    </r>
  </si>
  <si>
    <t>KORE 130 LV GW</t>
  </si>
  <si>
    <t>KORE 130 MV GW</t>
  </si>
  <si>
    <t>KORE 110 MV GW</t>
  </si>
  <si>
    <t>KORE 95 W MV GW</t>
  </si>
  <si>
    <r>
      <t xml:space="preserve">Radar </t>
    </r>
    <r>
      <rPr>
        <b/>
        <sz val="10"/>
        <rFont val="Verdana"/>
        <family val="2"/>
      </rPr>
      <t>5K</t>
    </r>
    <r>
      <rPr>
        <sz val="10"/>
        <rFont val="Verdana"/>
        <family val="2"/>
      </rPr>
      <t xml:space="preserve"> MIPS</t>
    </r>
  </si>
  <si>
    <r>
      <t xml:space="preserve">Radar </t>
    </r>
    <r>
      <rPr>
        <b/>
        <sz val="10"/>
        <rFont val="Verdana"/>
        <family val="2"/>
      </rPr>
      <t>Pro</t>
    </r>
  </si>
  <si>
    <r>
      <t xml:space="preserve">Rachel  </t>
    </r>
    <r>
      <rPr>
        <b/>
        <sz val="10"/>
        <rFont val="Verdana"/>
        <family val="2"/>
      </rPr>
      <t>Pro</t>
    </r>
  </si>
  <si>
    <t>Grey</t>
  </si>
  <si>
    <t xml:space="preserve">Rachel </t>
  </si>
  <si>
    <r>
      <t xml:space="preserve">Compact </t>
    </r>
    <r>
      <rPr>
        <b/>
        <sz val="10"/>
        <rFont val="Verdana"/>
        <family val="2"/>
      </rPr>
      <t>Pro</t>
    </r>
  </si>
  <si>
    <r>
      <t xml:space="preserve">Compact </t>
    </r>
    <r>
      <rPr>
        <b/>
        <sz val="10"/>
        <rFont val="Verdana"/>
        <family val="2"/>
      </rPr>
      <t>Pro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W</t>
    </r>
  </si>
  <si>
    <r>
      <t xml:space="preserve">Neves </t>
    </r>
    <r>
      <rPr>
        <b/>
        <sz val="10"/>
        <rFont val="Verdana"/>
        <family val="2"/>
      </rPr>
      <t>Pro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5K</t>
    </r>
  </si>
  <si>
    <r>
      <t xml:space="preserve">Contex </t>
    </r>
    <r>
      <rPr>
        <b/>
        <sz val="10"/>
        <rFont val="Verdana"/>
        <family val="2"/>
      </rPr>
      <t>Pro 5K</t>
    </r>
  </si>
  <si>
    <t>Olive/5K lens</t>
  </si>
  <si>
    <t>Neves</t>
  </si>
  <si>
    <t>Raptor WCR 95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</si>
</sst>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([$€-2]* #,##0.00_);_([$€-2]* \(#,##0.00\);_([$€-2]* &quot;-&quot;??_)"/>
    <numFmt numFmtId="168" formatCode="[$$-1009]#,##0"/>
    <numFmt numFmtId="169" formatCode="&quot;$&quot;#,##0"/>
    <numFmt numFmtId="170" formatCode="0.000%"/>
    <numFmt numFmtId="171" formatCode="_(* #,##0.00_);_(* \(#,##0.00\);_(* \-??_);_(@_)"/>
    <numFmt numFmtId="172" formatCode="_(\$* #,##0.00_);_(\$* \(#,##0.00\);_(\$* \-??_);_(@_)"/>
    <numFmt numFmtId="173" formatCode="_-[$$-1009]* #,##0.00_-;\-[$$-1009]* #,##0.00_-;_-[$$-1009]* \-??_-;_-@_-"/>
    <numFmt numFmtId="174" formatCode="_-* #,##0.00\ _€_-;\-* #,##0.00\ _€_-;_-* &quot;-&quot;??\ _€_-;_-@_-"/>
    <numFmt numFmtId="175" formatCode="_-* #,##0.00\ &quot;€&quot;_-;\-* #,##0.00\ &quot;€&quot;_-;_-* &quot;-&quot;??\ &quot;€&quot;_-;_-@_-"/>
    <numFmt numFmtId="176" formatCode="_([$€]* #,##0.00_);_([$€]* \(#,##0.00\);_([$€]* &quot;-&quot;??_);_(@_)"/>
    <numFmt numFmtId="177" formatCode="[$$-1009]#,##0.00"/>
  </numFmts>
  <fonts count="10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Verdana"/>
      <family val="2"/>
    </font>
    <font>
      <sz val="18"/>
      <name val="Head"/>
      <family val="2"/>
    </font>
    <font>
      <sz val="14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4"/>
      <name val="Verdana"/>
      <family val="2"/>
    </font>
    <font>
      <b/>
      <sz val="8"/>
      <name val="Verdana"/>
      <family val="2"/>
    </font>
    <font>
      <b/>
      <sz val="10"/>
      <color indexed="10"/>
      <name val="Verdana"/>
      <family val="2"/>
    </font>
    <font>
      <b/>
      <sz val="12"/>
      <color indexed="10"/>
      <name val="Verdana"/>
      <family val="2"/>
    </font>
    <font>
      <b/>
      <sz val="9"/>
      <color indexed="10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color indexed="12"/>
      <name val="Verdana"/>
      <family val="2"/>
    </font>
    <font>
      <b/>
      <sz val="14"/>
      <color indexed="52"/>
      <name val="Head"/>
      <family val="2"/>
    </font>
    <font>
      <sz val="10"/>
      <color indexed="17"/>
      <name val="Head"/>
      <family val="2"/>
    </font>
    <font>
      <sz val="10"/>
      <color indexed="53"/>
      <name val="Head"/>
      <family val="2"/>
    </font>
    <font>
      <b/>
      <sz val="8"/>
      <color indexed="10"/>
      <name val="Verdana"/>
      <family val="2"/>
    </font>
    <font>
      <sz val="10"/>
      <name val="Head"/>
      <family val="2"/>
    </font>
    <font>
      <b/>
      <sz val="11"/>
      <name val="Verdana"/>
      <family val="2"/>
    </font>
    <font>
      <sz val="10.199999999999999"/>
      <color indexed="10"/>
      <name val="Verdana"/>
      <family val="2"/>
    </font>
    <font>
      <sz val="10"/>
      <color indexed="9"/>
      <name val="Verdana"/>
      <family val="2"/>
    </font>
    <font>
      <sz val="10"/>
      <color indexed="14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62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20"/>
      <name val="Verdana"/>
      <family val="2"/>
    </font>
    <font>
      <sz val="11"/>
      <color indexed="8"/>
      <name val="Verdana"/>
      <family val="2"/>
    </font>
    <font>
      <sz val="10"/>
      <name val="MS Sans Serif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10"/>
      <color rgb="FFFA7D00"/>
      <name val="Verdana"/>
      <family val="2"/>
    </font>
    <font>
      <b/>
      <sz val="10"/>
      <color theme="0"/>
      <name val="Verdana"/>
      <family val="2"/>
    </font>
    <font>
      <i/>
      <sz val="10"/>
      <color rgb="FF7F7F7F"/>
      <name val="Verdana"/>
      <family val="2"/>
    </font>
    <font>
      <sz val="10"/>
      <color rgb="FF006100"/>
      <name val="Verdana"/>
      <family val="2"/>
    </font>
    <font>
      <sz val="10"/>
      <color rgb="FF3F3F76"/>
      <name val="Verdana"/>
      <family val="2"/>
    </font>
    <font>
      <sz val="10"/>
      <color rgb="FFFA7D00"/>
      <name val="Verdana"/>
      <family val="2"/>
    </font>
    <font>
      <sz val="10"/>
      <color rgb="FF9C650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rgb="FF3F3F3F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b/>
      <i/>
      <u/>
      <sz val="10"/>
      <color rgb="FFFF0000"/>
      <name val="Verdana"/>
      <family val="2"/>
    </font>
    <font>
      <b/>
      <i/>
      <sz val="10"/>
      <color rgb="FFFF0000"/>
      <name val="Verdana"/>
      <family val="2"/>
    </font>
    <font>
      <sz val="14"/>
      <name val="Arial"/>
      <family val="2"/>
    </font>
    <font>
      <b/>
      <sz val="10"/>
      <color rgb="FF00B050"/>
      <name val="Verdana"/>
      <family val="2"/>
    </font>
    <font>
      <b/>
      <i/>
      <sz val="10"/>
      <color theme="1"/>
      <name val="Verdana"/>
      <family val="2"/>
    </font>
    <font>
      <b/>
      <sz val="22"/>
      <name val="Arial"/>
      <family val="2"/>
    </font>
    <font>
      <b/>
      <sz val="10"/>
      <name val="Head"/>
      <family val="2"/>
    </font>
    <font>
      <b/>
      <sz val="10"/>
      <color rgb="FFFFFF00"/>
      <name val="Verdana"/>
      <family val="2"/>
    </font>
    <font>
      <b/>
      <sz val="10"/>
      <name val="Head"/>
    </font>
    <font>
      <b/>
      <sz val="10"/>
      <color rgb="FF00B0F0"/>
      <name val="Verdana"/>
      <family val="2"/>
    </font>
    <font>
      <b/>
      <sz val="10"/>
      <color rgb="FFFF0000"/>
      <name val="Verdana"/>
      <family val="2"/>
    </font>
    <font>
      <b/>
      <sz val="10"/>
      <color theme="4"/>
      <name val="Verdana"/>
      <family val="2"/>
    </font>
    <font>
      <b/>
      <sz val="10"/>
      <color rgb="FFF3B843"/>
      <name val="Verdana"/>
      <family val="2"/>
    </font>
  </fonts>
  <fills count="6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5"/>
        <bgColor indexed="4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7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10"/>
      </right>
      <top/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46"/>
      </right>
      <top/>
      <bottom style="thin">
        <color auto="1"/>
      </bottom>
      <diagonal/>
    </border>
    <border>
      <left/>
      <right/>
      <top style="medium">
        <color indexed="17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1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17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46"/>
      </right>
      <top style="thin">
        <color auto="1"/>
      </top>
      <bottom/>
      <diagonal/>
    </border>
    <border>
      <left style="medium">
        <color indexed="46"/>
      </left>
      <right/>
      <top/>
      <bottom/>
      <diagonal/>
    </border>
    <border>
      <left style="medium">
        <color indexed="46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17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10"/>
      </left>
      <right/>
      <top style="thin">
        <color auto="1"/>
      </top>
      <bottom style="thin">
        <color auto="1"/>
      </bottom>
      <diagonal/>
    </border>
    <border>
      <left style="medium">
        <color indexed="10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17"/>
      </left>
      <right/>
      <top style="medium">
        <color indexed="17"/>
      </top>
      <bottom style="thin">
        <color auto="1"/>
      </bottom>
      <diagonal/>
    </border>
    <border>
      <left style="medium">
        <color indexed="46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46"/>
      </right>
      <top style="thin">
        <color auto="1"/>
      </top>
      <bottom/>
      <diagonal/>
    </border>
    <border>
      <left style="thin">
        <color auto="1"/>
      </left>
      <right style="medium">
        <color indexed="46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46"/>
      </bottom>
      <diagonal/>
    </border>
    <border>
      <left style="thin">
        <color auto="1"/>
      </left>
      <right/>
      <top/>
      <bottom style="medium">
        <color indexed="4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46"/>
      </left>
      <right/>
      <top style="thin">
        <color auto="1"/>
      </top>
      <bottom style="thin">
        <color auto="1"/>
      </bottom>
      <diagonal/>
    </border>
    <border>
      <left style="medium">
        <color indexed="46"/>
      </left>
      <right/>
      <top style="medium">
        <color indexed="46"/>
      </top>
      <bottom/>
      <diagonal/>
    </border>
    <border>
      <left/>
      <right/>
      <top style="medium">
        <color indexed="46"/>
      </top>
      <bottom/>
      <diagonal/>
    </border>
    <border>
      <left/>
      <right style="medium">
        <color indexed="46"/>
      </right>
      <top style="medium">
        <color indexed="46"/>
      </top>
      <bottom/>
      <diagonal/>
    </border>
    <border>
      <left style="thin">
        <color auto="1"/>
      </left>
      <right style="thin">
        <color auto="1"/>
      </right>
      <top/>
      <bottom style="medium">
        <color indexed="46"/>
      </bottom>
      <diagonal/>
    </border>
    <border>
      <left/>
      <right/>
      <top style="thin">
        <color auto="1"/>
      </top>
      <bottom style="medium">
        <color indexed="46"/>
      </bottom>
      <diagonal/>
    </border>
    <border>
      <left style="thin">
        <color auto="1"/>
      </left>
      <right style="medium">
        <color indexed="46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ck">
        <color indexed="53"/>
      </top>
      <bottom/>
      <diagonal/>
    </border>
    <border>
      <left style="thick">
        <color indexed="53"/>
      </left>
      <right/>
      <top style="thick">
        <color indexed="53"/>
      </top>
      <bottom style="thin">
        <color auto="1"/>
      </bottom>
      <diagonal/>
    </border>
    <border>
      <left/>
      <right/>
      <top style="thick">
        <color indexed="53"/>
      </top>
      <bottom style="thin">
        <color auto="1"/>
      </bottom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 style="thin">
        <color theme="1"/>
      </top>
      <bottom/>
      <diagonal/>
    </border>
    <border>
      <left style="thick">
        <color indexed="53"/>
      </left>
      <right/>
      <top/>
      <bottom style="thin">
        <color auto="1"/>
      </bottom>
      <diagonal/>
    </border>
    <border>
      <left/>
      <right style="thick">
        <color indexed="53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17"/>
      </left>
      <right/>
      <top/>
      <bottom style="thin">
        <color auto="1"/>
      </bottom>
      <diagonal/>
    </border>
    <border>
      <left/>
      <right/>
      <top/>
      <bottom style="medium">
        <color indexed="46"/>
      </bottom>
      <diagonal/>
    </border>
    <border>
      <left style="thin">
        <color auto="1"/>
      </left>
      <right style="medium">
        <color indexed="17"/>
      </right>
      <top style="thin">
        <color auto="1"/>
      </top>
      <bottom style="thin">
        <color indexed="64"/>
      </bottom>
      <diagonal/>
    </border>
    <border>
      <left/>
      <right style="medium">
        <color indexed="17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theme="4"/>
      </left>
      <right/>
      <top/>
      <bottom/>
      <diagonal/>
    </border>
    <border>
      <left style="thin">
        <color auto="1"/>
      </left>
      <right style="medium">
        <color theme="4"/>
      </right>
      <top style="thin">
        <color auto="1"/>
      </top>
      <bottom style="thin">
        <color auto="1"/>
      </bottom>
      <diagonal/>
    </border>
    <border>
      <left/>
      <right style="medium">
        <color theme="4"/>
      </right>
      <top style="thin">
        <color indexed="64"/>
      </top>
      <bottom style="thin">
        <color auto="1"/>
      </bottom>
      <diagonal/>
    </border>
    <border>
      <left/>
      <right style="medium">
        <color theme="4"/>
      </right>
      <top/>
      <bottom style="thin">
        <color auto="1"/>
      </bottom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thin">
        <color auto="1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auto="1"/>
      </right>
      <top/>
      <bottom style="medium">
        <color theme="4"/>
      </bottom>
      <diagonal/>
    </border>
    <border>
      <left/>
      <right style="thin">
        <color auto="1"/>
      </right>
      <top style="thin">
        <color auto="1"/>
      </top>
      <bottom style="medium">
        <color theme="4"/>
      </bottom>
      <diagonal/>
    </border>
    <border>
      <left/>
      <right/>
      <top style="thin">
        <color auto="1"/>
      </top>
      <bottom style="medium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indexed="10"/>
      </left>
      <right/>
      <top style="medium">
        <color indexed="10"/>
      </top>
      <bottom style="thin">
        <color auto="1"/>
      </bottom>
      <diagonal/>
    </border>
    <border>
      <left/>
      <right/>
      <top style="medium">
        <color indexed="10"/>
      </top>
      <bottom style="thin">
        <color auto="1"/>
      </bottom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 style="thin">
        <color auto="1"/>
      </bottom>
      <diagonal/>
    </border>
    <border>
      <left style="thin">
        <color auto="1"/>
      </left>
      <right style="medium">
        <color indexed="10"/>
      </right>
      <top style="thin">
        <color auto="1"/>
      </top>
      <bottom/>
      <diagonal/>
    </border>
    <border>
      <left style="thin">
        <color auto="1"/>
      </left>
      <right style="medium">
        <color indexed="10"/>
      </right>
      <top/>
      <bottom style="thin">
        <color auto="1"/>
      </bottom>
      <diagonal/>
    </border>
    <border>
      <left/>
      <right style="medium">
        <color indexed="10"/>
      </right>
      <top/>
      <bottom style="thin">
        <color auto="1"/>
      </bottom>
      <diagonal/>
    </border>
    <border>
      <left style="medium">
        <color theme="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theme="4"/>
      </left>
      <right/>
      <top/>
      <bottom style="thin">
        <color auto="1"/>
      </bottom>
      <diagonal/>
    </border>
    <border>
      <left style="thin">
        <color auto="1"/>
      </left>
      <right style="medium">
        <color theme="4"/>
      </right>
      <top style="thin">
        <color auto="1"/>
      </top>
      <bottom/>
      <diagonal/>
    </border>
    <border>
      <left style="medium">
        <color theme="4"/>
      </left>
      <right style="thin">
        <color auto="1"/>
      </right>
      <top style="thin">
        <color auto="1"/>
      </top>
      <bottom style="medium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4"/>
      </bottom>
      <diagonal/>
    </border>
    <border>
      <left style="thin">
        <color auto="1"/>
      </left>
      <right/>
      <top style="thin">
        <color auto="1"/>
      </top>
      <bottom style="medium">
        <color theme="4"/>
      </bottom>
      <diagonal/>
    </border>
    <border>
      <left style="thin">
        <color auto="1"/>
      </left>
      <right style="thin">
        <color auto="1"/>
      </right>
      <top/>
      <bottom style="medium">
        <color theme="4"/>
      </bottom>
      <diagonal/>
    </border>
    <border>
      <left style="thin">
        <color auto="1"/>
      </left>
      <right style="medium">
        <color theme="4"/>
      </right>
      <top/>
      <bottom style="medium">
        <color theme="4"/>
      </bottom>
      <diagonal/>
    </border>
    <border>
      <left style="thin">
        <color auto="1"/>
      </left>
      <right style="thick">
        <color indexed="53"/>
      </right>
      <top style="thin">
        <color auto="1"/>
      </top>
      <bottom/>
      <diagonal/>
    </border>
    <border>
      <left style="thin">
        <color auto="1"/>
      </left>
      <right style="thick">
        <color indexed="53"/>
      </right>
      <top/>
      <bottom style="thin">
        <color auto="1"/>
      </bottom>
      <diagonal/>
    </border>
    <border>
      <left style="medium">
        <color indexed="10"/>
      </left>
      <right style="thin">
        <color auto="1"/>
      </right>
      <top style="thin">
        <color auto="1"/>
      </top>
      <bottom style="medium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thin">
        <color auto="1"/>
      </left>
      <right/>
      <top/>
      <bottom style="medium">
        <color indexed="10"/>
      </bottom>
      <diagonal/>
    </border>
    <border>
      <left/>
      <right style="thin">
        <color auto="1"/>
      </right>
      <top/>
      <bottom style="medium">
        <color indexed="10"/>
      </bottom>
      <diagonal/>
    </border>
    <border>
      <left style="thin">
        <color auto="1"/>
      </left>
      <right style="thin">
        <color auto="1"/>
      </right>
      <top/>
      <bottom style="medium">
        <color indexed="10"/>
      </bottom>
      <diagonal/>
    </border>
    <border>
      <left style="thin">
        <color auto="1"/>
      </left>
      <right style="medium">
        <color indexed="10"/>
      </right>
      <top/>
      <bottom style="medium">
        <color indexed="10"/>
      </bottom>
      <diagonal/>
    </border>
    <border>
      <left style="medium">
        <color indexed="46"/>
      </left>
      <right style="thin">
        <color auto="1"/>
      </right>
      <top style="thin">
        <color auto="1"/>
      </top>
      <bottom style="medium">
        <color indexed="4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46"/>
      </bottom>
      <diagonal/>
    </border>
    <border>
      <left style="thin">
        <color auto="1"/>
      </left>
      <right/>
      <top style="thin">
        <color auto="1"/>
      </top>
      <bottom style="medium">
        <color indexed="46"/>
      </bottom>
      <diagonal/>
    </border>
    <border>
      <left/>
      <right style="thin">
        <color auto="1"/>
      </right>
      <top style="thin">
        <color auto="1"/>
      </top>
      <bottom style="medium">
        <color indexed="46"/>
      </bottom>
      <diagonal/>
    </border>
    <border>
      <left style="thin">
        <color auto="1"/>
      </left>
      <right style="medium">
        <color indexed="46"/>
      </right>
      <top/>
      <bottom style="medium">
        <color indexed="46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/>
      <top style="medium">
        <color rgb="FF00B0F0"/>
      </top>
      <bottom style="thin">
        <color auto="1"/>
      </bottom>
      <diagonal/>
    </border>
    <border>
      <left/>
      <right style="medium">
        <color rgb="FF00B0F0"/>
      </right>
      <top style="medium">
        <color rgb="FF00B0F0"/>
      </top>
      <bottom style="thin">
        <color auto="1"/>
      </bottom>
      <diagonal/>
    </border>
    <border>
      <left style="medium">
        <color rgb="FF00B0F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B0F0"/>
      </right>
      <top style="thin">
        <color auto="1"/>
      </top>
      <bottom style="thin">
        <color auto="1"/>
      </bottom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 style="thin">
        <color auto="1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thin">
        <color auto="1"/>
      </right>
      <top/>
      <bottom style="medium">
        <color rgb="FF00B0F0"/>
      </bottom>
      <diagonal/>
    </border>
    <border>
      <left style="thin">
        <color auto="1"/>
      </left>
      <right style="thin">
        <color auto="1"/>
      </right>
      <top/>
      <bottom style="medium">
        <color rgb="FF00B0F0"/>
      </bottom>
      <diagonal/>
    </border>
    <border>
      <left/>
      <right style="thin">
        <color auto="1"/>
      </right>
      <top style="thin">
        <color auto="1"/>
      </top>
      <bottom style="medium">
        <color rgb="FF00B0F0"/>
      </bottom>
      <diagonal/>
    </border>
    <border>
      <left style="thin">
        <color auto="1"/>
      </left>
      <right style="medium">
        <color rgb="FF00B0F0"/>
      </right>
      <top style="thin">
        <color auto="1"/>
      </top>
      <bottom style="medium">
        <color rgb="FF00B0F0"/>
      </bottom>
      <diagonal/>
    </border>
    <border>
      <left style="thick">
        <color indexed="5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indexed="53"/>
      </right>
      <top/>
      <bottom/>
      <diagonal/>
    </border>
    <border>
      <left style="medium">
        <color indexed="17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17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FF3399"/>
      </left>
      <right/>
      <top style="medium">
        <color rgb="FFFF3399"/>
      </top>
      <bottom/>
      <diagonal/>
    </border>
    <border>
      <left/>
      <right/>
      <top style="medium">
        <color rgb="FFFF3399"/>
      </top>
      <bottom/>
      <diagonal/>
    </border>
    <border>
      <left/>
      <right style="medium">
        <color rgb="FFFF3399"/>
      </right>
      <top style="medium">
        <color rgb="FFFF3399"/>
      </top>
      <bottom/>
      <diagonal/>
    </border>
    <border>
      <left style="medium">
        <color rgb="FFFF3399"/>
      </left>
      <right/>
      <top/>
      <bottom/>
      <diagonal/>
    </border>
    <border>
      <left/>
      <right style="medium">
        <color rgb="FFFF3399"/>
      </right>
      <top/>
      <bottom style="thin">
        <color auto="1"/>
      </bottom>
      <diagonal/>
    </border>
    <border>
      <left style="medium">
        <color rgb="FFFF3399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3399"/>
      </right>
      <top style="thin">
        <color auto="1"/>
      </top>
      <bottom style="thin">
        <color auto="1"/>
      </bottom>
      <diagonal/>
    </border>
    <border>
      <left/>
      <right style="medium">
        <color rgb="FFFF3399"/>
      </right>
      <top/>
      <bottom/>
      <diagonal/>
    </border>
    <border>
      <left style="medium">
        <color rgb="FFFF3399"/>
      </left>
      <right/>
      <top style="thin">
        <color auto="1"/>
      </top>
      <bottom style="medium">
        <color rgb="FFFF3399"/>
      </bottom>
      <diagonal/>
    </border>
    <border>
      <left/>
      <right style="thin">
        <color auto="1"/>
      </right>
      <top style="thin">
        <color auto="1"/>
      </top>
      <bottom style="medium">
        <color rgb="FFFF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3399"/>
      </bottom>
      <diagonal/>
    </border>
    <border>
      <left style="thin">
        <color auto="1"/>
      </left>
      <right/>
      <top/>
      <bottom style="medium">
        <color rgb="FFFF3399"/>
      </bottom>
      <diagonal/>
    </border>
    <border>
      <left/>
      <right/>
      <top/>
      <bottom style="medium">
        <color rgb="FFFF3399"/>
      </bottom>
      <diagonal/>
    </border>
    <border>
      <left/>
      <right style="thin">
        <color auto="1"/>
      </right>
      <top/>
      <bottom style="medium">
        <color rgb="FFFF3399"/>
      </bottom>
      <diagonal/>
    </border>
    <border>
      <left style="thin">
        <color auto="1"/>
      </left>
      <right style="medium">
        <color rgb="FFFF3399"/>
      </right>
      <top style="thin">
        <color auto="1"/>
      </top>
      <bottom style="medium">
        <color rgb="FFFF3399"/>
      </bottom>
      <diagonal/>
    </border>
    <border>
      <left style="medium">
        <color rgb="FF66FF66"/>
      </left>
      <right/>
      <top style="medium">
        <color rgb="FF66FF66"/>
      </top>
      <bottom/>
      <diagonal/>
    </border>
    <border>
      <left/>
      <right/>
      <top style="medium">
        <color rgb="FF66FF66"/>
      </top>
      <bottom/>
      <diagonal/>
    </border>
    <border>
      <left/>
      <right/>
      <top style="medium">
        <color rgb="FF66FF66"/>
      </top>
      <bottom style="thin">
        <color auto="1"/>
      </bottom>
      <diagonal/>
    </border>
    <border>
      <left/>
      <right style="medium">
        <color rgb="FF66FF66"/>
      </right>
      <top style="medium">
        <color rgb="FF66FF66"/>
      </top>
      <bottom style="thin">
        <color auto="1"/>
      </bottom>
      <diagonal/>
    </border>
    <border>
      <left style="medium">
        <color rgb="FF66FF66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66FF66"/>
      </right>
      <top style="thin">
        <color auto="1"/>
      </top>
      <bottom style="thin">
        <color auto="1"/>
      </bottom>
      <diagonal/>
    </border>
    <border>
      <left style="medium">
        <color rgb="FF66FF66"/>
      </left>
      <right/>
      <top style="thin">
        <color auto="1"/>
      </top>
      <bottom style="medium">
        <color rgb="FF66FF66"/>
      </bottom>
      <diagonal/>
    </border>
    <border>
      <left/>
      <right style="thin">
        <color auto="1"/>
      </right>
      <top style="thin">
        <color auto="1"/>
      </top>
      <bottom style="medium">
        <color rgb="FF66FF6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66FF66"/>
      </bottom>
      <diagonal/>
    </border>
    <border>
      <left style="thin">
        <color auto="1"/>
      </left>
      <right/>
      <top style="thin">
        <color auto="1"/>
      </top>
      <bottom style="medium">
        <color rgb="FF66FF66"/>
      </bottom>
      <diagonal/>
    </border>
    <border>
      <left/>
      <right/>
      <top style="thin">
        <color auto="1"/>
      </top>
      <bottom style="medium">
        <color rgb="FF66FF66"/>
      </bottom>
      <diagonal/>
    </border>
    <border>
      <left style="thin">
        <color auto="1"/>
      </left>
      <right/>
      <top/>
      <bottom style="medium">
        <color rgb="FF66FF66"/>
      </bottom>
      <diagonal/>
    </border>
    <border>
      <left/>
      <right/>
      <top/>
      <bottom style="medium">
        <color rgb="FF66FF66"/>
      </bottom>
      <diagonal/>
    </border>
    <border>
      <left/>
      <right style="thin">
        <color auto="1"/>
      </right>
      <top/>
      <bottom style="medium">
        <color rgb="FF66FF66"/>
      </bottom>
      <diagonal/>
    </border>
    <border>
      <left style="thin">
        <color auto="1"/>
      </left>
      <right style="medium">
        <color rgb="FF66FF66"/>
      </right>
      <top style="thin">
        <color auto="1"/>
      </top>
      <bottom style="medium">
        <color rgb="FF66FF66"/>
      </bottom>
      <diagonal/>
    </border>
    <border>
      <left/>
      <right/>
      <top/>
      <bottom style="medium">
        <color indexed="17"/>
      </bottom>
      <diagonal/>
    </border>
  </borders>
  <cellStyleXfs count="787">
    <xf numFmtId="0" fontId="0" fillId="0" borderId="0"/>
    <xf numFmtId="173" fontId="4" fillId="3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173" fontId="4" fillId="5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173" fontId="4" fillId="7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173" fontId="4" fillId="3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173" fontId="4" fillId="9" borderId="0" applyNumberFormat="0" applyBorder="0" applyAlignment="0" applyProtection="0"/>
    <xf numFmtId="0" fontId="73" fillId="50" borderId="0" applyNumberFormat="0" applyBorder="0" applyAlignment="0" applyProtection="0"/>
    <xf numFmtId="173" fontId="4" fillId="5" borderId="0" applyNumberFormat="0" applyBorder="0" applyAlignment="0" applyProtection="0"/>
    <xf numFmtId="0" fontId="73" fillId="51" borderId="0" applyNumberFormat="0" applyBorder="0" applyAlignment="0" applyProtection="0"/>
    <xf numFmtId="0" fontId="53" fillId="10" borderId="0" applyNumberFormat="0" applyBorder="0" applyAlignment="0" applyProtection="0"/>
    <xf numFmtId="0" fontId="51" fillId="10" borderId="0" applyNumberFormat="0" applyBorder="0" applyAlignment="0" applyProtection="0"/>
    <xf numFmtId="0" fontId="53" fillId="11" borderId="0" applyNumberFormat="0" applyBorder="0" applyAlignment="0" applyProtection="0"/>
    <xf numFmtId="0" fontId="51" fillId="11" borderId="0" applyNumberFormat="0" applyBorder="0" applyAlignment="0" applyProtection="0"/>
    <xf numFmtId="0" fontId="53" fillId="12" borderId="0" applyNumberFormat="0" applyBorder="0" applyAlignment="0" applyProtection="0"/>
    <xf numFmtId="0" fontId="51" fillId="12" borderId="0" applyNumberFormat="0" applyBorder="0" applyAlignment="0" applyProtection="0"/>
    <xf numFmtId="0" fontId="53" fillId="13" borderId="0" applyNumberFormat="0" applyBorder="0" applyAlignment="0" applyProtection="0"/>
    <xf numFmtId="0" fontId="51" fillId="13" borderId="0" applyNumberFormat="0" applyBorder="0" applyAlignment="0" applyProtection="0"/>
    <xf numFmtId="0" fontId="53" fillId="8" borderId="0" applyNumberFormat="0" applyBorder="0" applyAlignment="0" applyProtection="0"/>
    <xf numFmtId="0" fontId="51" fillId="8" borderId="0" applyNumberFormat="0" applyBorder="0" applyAlignment="0" applyProtection="0"/>
    <xf numFmtId="0" fontId="53" fillId="4" borderId="0" applyNumberFormat="0" applyBorder="0" applyAlignment="0" applyProtection="0"/>
    <xf numFmtId="0" fontId="51" fillId="4" borderId="0" applyNumberFormat="0" applyBorder="0" applyAlignment="0" applyProtection="0"/>
    <xf numFmtId="173" fontId="4" fillId="15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173" fontId="4" fillId="17" borderId="0" applyNumberFormat="0" applyBorder="0" applyAlignment="0" applyProtection="0"/>
    <xf numFmtId="0" fontId="73" fillId="52" borderId="0" applyNumberFormat="0" applyBorder="0" applyAlignment="0" applyProtection="0"/>
    <xf numFmtId="173" fontId="4" fillId="19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173" fontId="4" fillId="15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173" fontId="4" fillId="21" borderId="0" applyNumberFormat="0" applyBorder="0" applyAlignment="0" applyProtection="0"/>
    <xf numFmtId="0" fontId="73" fillId="53" borderId="0" applyNumberFormat="0" applyBorder="0" applyAlignment="0" applyProtection="0"/>
    <xf numFmtId="173" fontId="4" fillId="5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53" fillId="20" borderId="0" applyNumberFormat="0" applyBorder="0" applyAlignment="0" applyProtection="0"/>
    <xf numFmtId="0" fontId="51" fillId="20" borderId="0" applyNumberFormat="0" applyBorder="0" applyAlignment="0" applyProtection="0"/>
    <xf numFmtId="0" fontId="53" fillId="16" borderId="0" applyNumberFormat="0" applyBorder="0" applyAlignment="0" applyProtection="0"/>
    <xf numFmtId="0" fontId="51" fillId="16" borderId="0" applyNumberFormat="0" applyBorder="0" applyAlignment="0" applyProtection="0"/>
    <xf numFmtId="0" fontId="53" fillId="22" borderId="0" applyNumberFormat="0" applyBorder="0" applyAlignment="0" applyProtection="0"/>
    <xf numFmtId="0" fontId="51" fillId="22" borderId="0" applyNumberFormat="0" applyBorder="0" applyAlignment="0" applyProtection="0"/>
    <xf numFmtId="0" fontId="53" fillId="13" borderId="0" applyNumberFormat="0" applyBorder="0" applyAlignment="0" applyProtection="0"/>
    <xf numFmtId="0" fontId="51" fillId="13" borderId="0" applyNumberFormat="0" applyBorder="0" applyAlignment="0" applyProtection="0"/>
    <xf numFmtId="0" fontId="53" fillId="20" borderId="0" applyNumberFormat="0" applyBorder="0" applyAlignment="0" applyProtection="0"/>
    <xf numFmtId="0" fontId="51" fillId="20" borderId="0" applyNumberFormat="0" applyBorder="0" applyAlignment="0" applyProtection="0"/>
    <xf numFmtId="0" fontId="53" fillId="23" borderId="0" applyNumberFormat="0" applyBorder="0" applyAlignment="0" applyProtection="0"/>
    <xf numFmtId="0" fontId="51" fillId="23" borderId="0" applyNumberFormat="0" applyBorder="0" applyAlignment="0" applyProtection="0"/>
    <xf numFmtId="173" fontId="32" fillId="25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173" fontId="32" fillId="17" borderId="0" applyNumberFormat="0" applyBorder="0" applyAlignment="0" applyProtection="0"/>
    <xf numFmtId="0" fontId="74" fillId="54" borderId="0" applyNumberFormat="0" applyBorder="0" applyAlignment="0" applyProtection="0"/>
    <xf numFmtId="173" fontId="32" fillId="19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173" fontId="32" fillId="15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173" fontId="32" fillId="25" borderId="0" applyNumberFormat="0" applyBorder="0" applyAlignment="0" applyProtection="0"/>
    <xf numFmtId="0" fontId="74" fillId="55" borderId="0" applyNumberFormat="0" applyBorder="0" applyAlignment="0" applyProtection="0"/>
    <xf numFmtId="173" fontId="32" fillId="5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58" fillId="26" borderId="0" applyNumberFormat="0" applyBorder="0" applyAlignment="0" applyProtection="0"/>
    <xf numFmtId="0" fontId="58" fillId="16" borderId="0" applyNumberFormat="0" applyBorder="0" applyAlignment="0" applyProtection="0"/>
    <xf numFmtId="0" fontId="58" fillId="22" borderId="0" applyNumberFormat="0" applyBorder="0" applyAlignment="0" applyProtection="0"/>
    <xf numFmtId="0" fontId="58" fillId="27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173" fontId="32" fillId="25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173" fontId="32" fillId="30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173" fontId="32" fillId="31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173" fontId="32" fillId="33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173" fontId="32" fillId="25" borderId="0" applyNumberFormat="0" applyBorder="0" applyAlignment="0" applyProtection="0"/>
    <xf numFmtId="0" fontId="74" fillId="56" borderId="0" applyNumberFormat="0" applyBorder="0" applyAlignment="0" applyProtection="0"/>
    <xf numFmtId="173" fontId="32" fillId="35" borderId="0" applyNumberFormat="0" applyBorder="0" applyAlignment="0" applyProtection="0"/>
    <xf numFmtId="0" fontId="74" fillId="57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27" borderId="0" applyNumberFormat="0" applyBorder="0" applyAlignment="0" applyProtection="0"/>
    <xf numFmtId="0" fontId="58" fillId="24" borderId="0" applyNumberFormat="0" applyBorder="0" applyAlignment="0" applyProtection="0"/>
    <xf numFmtId="0" fontId="58" fillId="34" borderId="0" applyNumberFormat="0" applyBorder="0" applyAlignment="0" applyProtection="0"/>
    <xf numFmtId="0" fontId="59" fillId="14" borderId="1" applyNumberFormat="0" applyAlignment="0" applyProtection="0"/>
    <xf numFmtId="0" fontId="59" fillId="14" borderId="1" applyNumberFormat="0" applyAlignment="0" applyProtection="0"/>
    <xf numFmtId="0" fontId="59" fillId="14" borderId="1" applyNumberFormat="0" applyAlignment="0" applyProtection="0"/>
    <xf numFmtId="0" fontId="59" fillId="14" borderId="1" applyNumberFormat="0" applyAlignment="0" applyProtection="0"/>
    <xf numFmtId="0" fontId="59" fillId="14" borderId="1" applyNumberFormat="0" applyAlignment="0" applyProtection="0"/>
    <xf numFmtId="173" fontId="55" fillId="39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60" fillId="14" borderId="2" applyNumberFormat="0" applyAlignment="0" applyProtection="0"/>
    <xf numFmtId="0" fontId="60" fillId="14" borderId="2" applyNumberFormat="0" applyAlignment="0" applyProtection="0"/>
    <xf numFmtId="0" fontId="60" fillId="14" borderId="2" applyNumberFormat="0" applyAlignment="0" applyProtection="0"/>
    <xf numFmtId="0" fontId="60" fillId="14" borderId="2" applyNumberFormat="0" applyAlignment="0" applyProtection="0"/>
    <xf numFmtId="0" fontId="60" fillId="14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0" fontId="75" fillId="2" borderId="50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0" fontId="75" fillId="2" borderId="50" applyNumberFormat="0" applyAlignment="0" applyProtection="0"/>
    <xf numFmtId="0" fontId="75" fillId="2" borderId="50" applyNumberFormat="0" applyAlignment="0" applyProtection="0"/>
    <xf numFmtId="0" fontId="75" fillId="2" borderId="50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4" fillId="3" borderId="2" applyNumberFormat="0" applyAlignment="0" applyProtection="0"/>
    <xf numFmtId="173" fontId="35" fillId="41" borderId="3" applyNumberFormat="0" applyAlignment="0" applyProtection="0"/>
    <xf numFmtId="0" fontId="76" fillId="59" borderId="51" applyNumberFormat="0" applyAlignment="0" applyProtection="0"/>
    <xf numFmtId="171" fontId="5" fillId="0" borderId="0" applyFill="0" applyBorder="0" applyAlignment="0" applyProtection="0"/>
    <xf numFmtId="43" fontId="5" fillId="0" borderId="0" applyFont="0" applyFill="0" applyBorder="0" applyAlignment="0" applyProtection="0"/>
    <xf numFmtId="40" fontId="5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2" fontId="5" fillId="0" borderId="0" applyFill="0" applyBorder="0" applyAlignment="0" applyProtection="0"/>
    <xf numFmtId="44" fontId="5" fillId="0" borderId="0" applyFont="0" applyFill="0" applyBorder="0" applyAlignment="0" applyProtection="0"/>
    <xf numFmtId="8" fontId="5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1" fillId="4" borderId="2" applyNumberFormat="0" applyAlignment="0" applyProtection="0"/>
    <xf numFmtId="0" fontId="61" fillId="4" borderId="2" applyNumberFormat="0" applyAlignment="0" applyProtection="0"/>
    <xf numFmtId="0" fontId="61" fillId="4" borderId="2" applyNumberFormat="0" applyAlignment="0" applyProtection="0"/>
    <xf numFmtId="0" fontId="61" fillId="4" borderId="2" applyNumberFormat="0" applyAlignment="0" applyProtection="0"/>
    <xf numFmtId="0" fontId="61" fillId="4" borderId="2" applyNumberFormat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62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3" fontId="3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3" fontId="37" fillId="42" borderId="0" applyNumberFormat="0" applyBorder="0" applyAlignment="0" applyProtection="0"/>
    <xf numFmtId="0" fontId="78" fillId="60" borderId="0" applyNumberFormat="0" applyBorder="0" applyAlignment="0" applyProtection="0"/>
    <xf numFmtId="0" fontId="63" fillId="12" borderId="0" applyNumberFormat="0" applyBorder="0" applyAlignment="0" applyProtection="0"/>
    <xf numFmtId="173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173" fontId="39" fillId="0" borderId="6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173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0" fontId="79" fillId="61" borderId="50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1" fillId="5" borderId="2" applyNumberFormat="0" applyAlignment="0" applyProtection="0"/>
    <xf numFmtId="173" fontId="42" fillId="0" borderId="8" applyNumberFormat="0" applyFill="0" applyAlignment="0" applyProtection="0"/>
    <xf numFmtId="0" fontId="80" fillId="0" borderId="53" applyNumberFormat="0" applyFill="0" applyAlignment="0" applyProtection="0"/>
    <xf numFmtId="173" fontId="52" fillId="43" borderId="9" applyNumberFormat="0" applyFont="0" applyBorder="0" applyAlignment="0" applyProtection="0">
      <alignment horizontal="center" vertical="center"/>
    </xf>
    <xf numFmtId="173" fontId="43" fillId="19" borderId="0" applyNumberFormat="0" applyBorder="0" applyAlignment="0" applyProtection="0"/>
    <xf numFmtId="0" fontId="81" fillId="62" borderId="0" applyNumberFormat="0" applyBorder="0" applyAlignment="0" applyProtection="0"/>
    <xf numFmtId="173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0" fontId="5" fillId="0" borderId="0"/>
    <xf numFmtId="0" fontId="5" fillId="0" borderId="0"/>
    <xf numFmtId="0" fontId="57" fillId="0" borderId="0"/>
    <xf numFmtId="0" fontId="4" fillId="0" borderId="0"/>
    <xf numFmtId="173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82" fillId="0" borderId="0"/>
    <xf numFmtId="173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83" fillId="0" borderId="0"/>
    <xf numFmtId="0" fontId="5" fillId="0" borderId="0"/>
    <xf numFmtId="173" fontId="5" fillId="0" borderId="0"/>
    <xf numFmtId="173" fontId="5" fillId="0" borderId="0"/>
    <xf numFmtId="173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0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173" fontId="5" fillId="7" borderId="10" applyNumberFormat="0" applyAlignment="0" applyProtection="0"/>
    <xf numFmtId="0" fontId="4" fillId="63" borderId="54" applyNumberFormat="0" applyFon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0" fontId="4" fillId="63" borderId="54" applyNumberFormat="0" applyFont="0" applyAlignment="0" applyProtection="0"/>
    <xf numFmtId="0" fontId="4" fillId="63" borderId="54" applyNumberFormat="0" applyFont="0" applyAlignment="0" applyProtection="0"/>
    <xf numFmtId="0" fontId="4" fillId="63" borderId="54" applyNumberFormat="0" applyFont="0" applyAlignment="0" applyProtection="0"/>
    <xf numFmtId="0" fontId="4" fillId="63" borderId="54" applyNumberFormat="0" applyFont="0" applyAlignment="0" applyProtection="0"/>
    <xf numFmtId="0" fontId="4" fillId="63" borderId="54" applyNumberFormat="0" applyFon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0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173" fontId="5" fillId="7" borderId="10" applyNumberFormat="0" applyAlignment="0" applyProtection="0"/>
    <xf numFmtId="0" fontId="53" fillId="6" borderId="10" applyNumberFormat="0" applyFont="0" applyAlignment="0" applyProtection="0"/>
    <xf numFmtId="0" fontId="53" fillId="6" borderId="10" applyNumberFormat="0" applyFont="0" applyAlignment="0" applyProtection="0"/>
    <xf numFmtId="0" fontId="51" fillId="6" borderId="10" applyNumberFormat="0" applyFont="0" applyAlignment="0" applyProtection="0"/>
    <xf numFmtId="0" fontId="53" fillId="6" borderId="10" applyNumberFormat="0" applyFont="0" applyAlignment="0" applyProtection="0"/>
    <xf numFmtId="0" fontId="51" fillId="6" borderId="10" applyNumberFormat="0" applyFont="0" applyAlignment="0" applyProtection="0"/>
    <xf numFmtId="0" fontId="53" fillId="6" borderId="10" applyNumberFormat="0" applyFont="0" applyAlignment="0" applyProtection="0"/>
    <xf numFmtId="0" fontId="51" fillId="6" borderId="10" applyNumberFormat="0" applyFont="0" applyAlignment="0" applyProtection="0"/>
    <xf numFmtId="0" fontId="53" fillId="6" borderId="10" applyNumberFormat="0" applyFont="0" applyAlignment="0" applyProtection="0"/>
    <xf numFmtId="0" fontId="51" fillId="6" borderId="10" applyNumberFormat="0" applyFont="0" applyAlignment="0" applyProtection="0"/>
    <xf numFmtId="0" fontId="51" fillId="6" borderId="10" applyNumberFormat="0" applyFon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0" fontId="84" fillId="2" borderId="55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0" fontId="84" fillId="2" borderId="55" applyNumberFormat="0" applyAlignment="0" applyProtection="0"/>
    <xf numFmtId="0" fontId="84" fillId="2" borderId="55" applyNumberFormat="0" applyAlignment="0" applyProtection="0"/>
    <xf numFmtId="0" fontId="84" fillId="2" borderId="55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173" fontId="44" fillId="3" borderId="1" applyNumberFormat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4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173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173" fontId="46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12" applyNumberFormat="0" applyFill="0" applyAlignment="0" applyProtection="0"/>
    <xf numFmtId="0" fontId="67" fillId="0" borderId="6" applyNumberFormat="0" applyFill="0" applyAlignment="0" applyProtection="0"/>
    <xf numFmtId="0" fontId="68" fillId="0" borderId="13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8" applyNumberFormat="0" applyFill="0" applyAlignment="0" applyProtection="0"/>
    <xf numFmtId="17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173" fontId="4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1" fillId="40" borderId="3" applyNumberFormat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4" borderId="0" applyNumberFormat="0" applyBorder="0" applyAlignment="0" applyProtection="0"/>
    <xf numFmtId="0" fontId="51" fillId="20" borderId="0" applyNumberFormat="0" applyBorder="0" applyAlignment="0" applyProtection="0"/>
    <xf numFmtId="0" fontId="51" fillId="16" borderId="0" applyNumberFormat="0" applyBorder="0" applyAlignment="0" applyProtection="0"/>
    <xf numFmtId="0" fontId="51" fillId="22" borderId="0" applyNumberFormat="0" applyBorder="0" applyAlignment="0" applyProtection="0"/>
    <xf numFmtId="0" fontId="51" fillId="13" borderId="0" applyNumberFormat="0" applyBorder="0" applyAlignment="0" applyProtection="0"/>
    <xf numFmtId="0" fontId="51" fillId="20" borderId="0" applyNumberFormat="0" applyBorder="0" applyAlignment="0" applyProtection="0"/>
    <xf numFmtId="0" fontId="51" fillId="23" borderId="0" applyNumberFormat="0" applyBorder="0" applyAlignment="0" applyProtection="0"/>
    <xf numFmtId="0" fontId="51" fillId="6" borderId="10" applyNumberFormat="0" applyFont="0" applyAlignment="0" applyProtection="0"/>
    <xf numFmtId="0" fontId="51" fillId="6" borderId="10" applyNumberFormat="0" applyFont="0" applyAlignment="0" applyProtection="0"/>
    <xf numFmtId="0" fontId="51" fillId="6" borderId="10" applyNumberFormat="0" applyFont="0" applyAlignment="0" applyProtection="0"/>
    <xf numFmtId="0" fontId="51" fillId="6" borderId="10" applyNumberFormat="0" applyFont="0" applyAlignment="0" applyProtection="0"/>
    <xf numFmtId="0" fontId="51" fillId="6" borderId="10" applyNumberFormat="0" applyFont="0" applyAlignment="0" applyProtection="0"/>
    <xf numFmtId="9" fontId="51" fillId="0" borderId="0" applyFont="0" applyFill="0" applyBorder="0" applyAlignment="0" applyProtection="0"/>
    <xf numFmtId="173" fontId="40" fillId="0" borderId="67" applyNumberFormat="0" applyFill="0" applyAlignment="0" applyProtection="0"/>
    <xf numFmtId="0" fontId="40" fillId="0" borderId="67" applyNumberFormat="0" applyFill="0" applyAlignment="0" applyProtection="0"/>
    <xf numFmtId="0" fontId="40" fillId="0" borderId="67" applyNumberFormat="0" applyFill="0" applyAlignment="0" applyProtection="0"/>
    <xf numFmtId="0" fontId="40" fillId="0" borderId="67" applyNumberFormat="0" applyFill="0" applyAlignment="0" applyProtection="0"/>
    <xf numFmtId="0" fontId="40" fillId="0" borderId="67" applyNumberFormat="0" applyFill="0" applyAlignment="0" applyProtection="0"/>
    <xf numFmtId="0" fontId="3" fillId="0" borderId="0"/>
    <xf numFmtId="0" fontId="68" fillId="0" borderId="68" applyNumberFormat="0" applyFill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8">
    <xf numFmtId="0" fontId="0" fillId="0" borderId="0" xfId="0"/>
    <xf numFmtId="0" fontId="23" fillId="0" borderId="14" xfId="321" applyFont="1" applyFill="1" applyBorder="1" applyAlignment="1" applyProtection="1">
      <alignment horizontal="center"/>
    </xf>
    <xf numFmtId="4" fontId="8" fillId="0" borderId="0" xfId="208" applyNumberFormat="1" applyFont="1" applyAlignment="1" applyProtection="1">
      <alignment horizontal="center"/>
      <protection hidden="1"/>
    </xf>
    <xf numFmtId="4" fontId="9" fillId="0" borderId="0" xfId="208" applyNumberFormat="1" applyFont="1" applyBorder="1" applyAlignment="1" applyProtection="1">
      <alignment horizontal="center"/>
      <protection hidden="1"/>
    </xf>
    <xf numFmtId="4" fontId="8" fillId="0" borderId="0" xfId="208" applyNumberFormat="1" applyFont="1" applyBorder="1" applyAlignment="1" applyProtection="1">
      <alignment horizontal="center"/>
      <protection hidden="1"/>
    </xf>
    <xf numFmtId="4" fontId="11" fillId="0" borderId="0" xfId="208" quotePrefix="1" applyNumberFormat="1" applyFont="1" applyBorder="1" applyAlignment="1" applyProtection="1">
      <alignment horizontal="center" vertical="center"/>
    </xf>
    <xf numFmtId="44" fontId="28" fillId="0" borderId="16" xfId="208" applyFont="1" applyBorder="1" applyAlignment="1" applyProtection="1"/>
    <xf numFmtId="9" fontId="8" fillId="0" borderId="0" xfId="572" quotePrefix="1" applyFont="1" applyAlignment="1" applyProtection="1">
      <alignment horizontal="center"/>
      <protection hidden="1"/>
    </xf>
    <xf numFmtId="4" fontId="22" fillId="0" borderId="17" xfId="208" applyNumberFormat="1" applyFont="1" applyBorder="1" applyAlignment="1" applyProtection="1">
      <alignment horizontal="center"/>
    </xf>
    <xf numFmtId="0" fontId="5" fillId="0" borderId="0" xfId="258" applyFont="1" applyAlignment="1" applyProtection="1">
      <alignment horizontal="right"/>
    </xf>
    <xf numFmtId="9" fontId="8" fillId="0" borderId="0" xfId="572" quotePrefix="1" applyFont="1" applyAlignment="1" applyProtection="1">
      <alignment horizontal="center" vertical="center"/>
      <protection hidden="1"/>
    </xf>
    <xf numFmtId="4" fontId="22" fillId="0" borderId="20" xfId="208" applyNumberFormat="1" applyFont="1" applyBorder="1" applyAlignment="1" applyProtection="1">
      <alignment horizontal="center"/>
    </xf>
    <xf numFmtId="0" fontId="5" fillId="0" borderId="0" xfId="321" applyProtection="1"/>
    <xf numFmtId="0" fontId="5" fillId="0" borderId="0" xfId="321"/>
    <xf numFmtId="0" fontId="11" fillId="0" borderId="0" xfId="321" quotePrefix="1" applyFont="1" applyAlignment="1" applyProtection="1">
      <alignment horizontal="left" wrapText="1"/>
    </xf>
    <xf numFmtId="0" fontId="11" fillId="0" borderId="0" xfId="321" quotePrefix="1" applyFont="1" applyAlignment="1" applyProtection="1">
      <alignment horizontal="left" vertical="top" wrapText="1"/>
    </xf>
    <xf numFmtId="0" fontId="18" fillId="0" borderId="0" xfId="321" quotePrefix="1" applyFont="1" applyAlignment="1" applyProtection="1">
      <alignment horizontal="left"/>
    </xf>
    <xf numFmtId="0" fontId="11" fillId="0" borderId="0" xfId="321" applyFont="1" applyProtection="1"/>
    <xf numFmtId="0" fontId="11" fillId="0" borderId="0" xfId="321" applyFont="1" applyBorder="1" applyAlignment="1" applyProtection="1">
      <alignment horizontal="center"/>
    </xf>
    <xf numFmtId="0" fontId="23" fillId="0" borderId="21" xfId="321" applyFont="1" applyBorder="1" applyAlignment="1" applyProtection="1">
      <alignment horizontal="center"/>
    </xf>
    <xf numFmtId="0" fontId="19" fillId="0" borderId="0" xfId="321" quotePrefix="1" applyFont="1" applyBorder="1" applyAlignment="1" applyProtection="1">
      <alignment horizontal="center" vertical="center"/>
    </xf>
    <xf numFmtId="0" fontId="11" fillId="0" borderId="14" xfId="321" applyFont="1" applyBorder="1" applyAlignment="1" applyProtection="1">
      <alignment horizontal="center"/>
    </xf>
    <xf numFmtId="0" fontId="11" fillId="0" borderId="15" xfId="321" quotePrefix="1" applyFont="1" applyBorder="1" applyAlignment="1" applyProtection="1">
      <alignment horizontal="center"/>
    </xf>
    <xf numFmtId="0" fontId="8" fillId="0" borderId="0" xfId="321" applyFont="1" applyAlignment="1" applyProtection="1"/>
    <xf numFmtId="0" fontId="5" fillId="0" borderId="0" xfId="321" applyAlignment="1" applyProtection="1">
      <alignment horizontal="center"/>
    </xf>
    <xf numFmtId="4" fontId="8" fillId="0" borderId="0" xfId="321" applyNumberFormat="1" applyFont="1" applyAlignment="1" applyProtection="1">
      <alignment horizontal="center"/>
      <protection hidden="1"/>
    </xf>
    <xf numFmtId="0" fontId="8" fillId="0" borderId="0" xfId="321" applyFont="1" applyAlignment="1" applyProtection="1">
      <alignment horizontal="center"/>
      <protection hidden="1"/>
    </xf>
    <xf numFmtId="0" fontId="8" fillId="0" borderId="14" xfId="321" applyFont="1" applyBorder="1" applyAlignment="1" applyProtection="1"/>
    <xf numFmtId="0" fontId="13" fillId="0" borderId="26" xfId="321" quotePrefix="1" applyFont="1" applyBorder="1" applyAlignment="1" applyProtection="1">
      <alignment horizontal="left"/>
    </xf>
    <xf numFmtId="0" fontId="8" fillId="0" borderId="0" xfId="321" quotePrefix="1" applyFont="1" applyBorder="1" applyAlignment="1" applyProtection="1">
      <alignment horizontal="center"/>
      <protection hidden="1"/>
    </xf>
    <xf numFmtId="0" fontId="8" fillId="0" borderId="0" xfId="321" applyFont="1" applyAlignment="1" applyProtection="1">
      <alignment horizontal="center"/>
    </xf>
    <xf numFmtId="0" fontId="5" fillId="0" borderId="0" xfId="321" applyFont="1" applyProtection="1"/>
    <xf numFmtId="16" fontId="8" fillId="0" borderId="0" xfId="321" applyNumberFormat="1" applyFont="1" applyBorder="1" applyAlignment="1" applyProtection="1">
      <alignment horizontal="center"/>
      <protection hidden="1"/>
    </xf>
    <xf numFmtId="0" fontId="13" fillId="0" borderId="27" xfId="321" applyFont="1" applyBorder="1" applyProtection="1"/>
    <xf numFmtId="0" fontId="13" fillId="0" borderId="26" xfId="321" applyFont="1" applyBorder="1" applyAlignment="1" applyProtection="1"/>
    <xf numFmtId="0" fontId="13" fillId="0" borderId="15" xfId="321" applyFont="1" applyBorder="1" applyAlignment="1" applyProtection="1">
      <alignment horizontal="left"/>
    </xf>
    <xf numFmtId="0" fontId="13" fillId="0" borderId="15" xfId="321" applyFont="1" applyFill="1" applyBorder="1" applyAlignment="1" applyProtection="1"/>
    <xf numFmtId="0" fontId="14" fillId="0" borderId="15" xfId="321" applyFont="1" applyBorder="1" applyAlignment="1" applyProtection="1">
      <alignment horizontal="center"/>
    </xf>
    <xf numFmtId="0" fontId="7" fillId="0" borderId="0" xfId="321" applyFont="1" applyBorder="1" applyProtection="1"/>
    <xf numFmtId="0" fontId="5" fillId="0" borderId="0" xfId="321" applyFont="1" applyBorder="1" applyProtection="1"/>
    <xf numFmtId="0" fontId="10" fillId="0" borderId="0" xfId="321" applyFont="1" applyProtection="1"/>
    <xf numFmtId="0" fontId="21" fillId="0" borderId="0" xfId="321" quotePrefix="1" applyFont="1" applyBorder="1" applyAlignment="1" applyProtection="1">
      <alignment horizontal="left" vertical="center"/>
    </xf>
    <xf numFmtId="0" fontId="10" fillId="0" borderId="0" xfId="321" applyFont="1" applyAlignment="1" applyProtection="1">
      <alignment vertical="center"/>
    </xf>
    <xf numFmtId="0" fontId="8" fillId="0" borderId="0" xfId="321" applyFont="1" applyProtection="1"/>
    <xf numFmtId="0" fontId="8" fillId="0" borderId="0" xfId="321" applyFont="1" applyBorder="1" applyAlignment="1" applyProtection="1">
      <alignment horizontal="center"/>
      <protection hidden="1"/>
    </xf>
    <xf numFmtId="0" fontId="5" fillId="0" borderId="0" xfId="321" applyBorder="1" applyProtection="1"/>
    <xf numFmtId="168" fontId="11" fillId="0" borderId="14" xfId="321" applyNumberFormat="1" applyFont="1" applyBorder="1" applyAlignment="1" applyProtection="1">
      <alignment horizontal="center"/>
    </xf>
    <xf numFmtId="9" fontId="8" fillId="0" borderId="0" xfId="572" quotePrefix="1" applyFont="1" applyBorder="1" applyAlignment="1" applyProtection="1">
      <alignment horizontal="center" vertical="center"/>
      <protection hidden="1"/>
    </xf>
    <xf numFmtId="0" fontId="11" fillId="0" borderId="14" xfId="321" applyFont="1" applyBorder="1" applyAlignment="1" applyProtection="1">
      <alignment horizontal="left"/>
    </xf>
    <xf numFmtId="0" fontId="11" fillId="0" borderId="15" xfId="321" applyFont="1" applyBorder="1" applyAlignment="1" applyProtection="1">
      <alignment horizontal="center" vertical="center"/>
    </xf>
    <xf numFmtId="0" fontId="5" fillId="0" borderId="0" xfId="321" applyAlignment="1" applyProtection="1">
      <alignment horizontal="left"/>
    </xf>
    <xf numFmtId="0" fontId="8" fillId="0" borderId="0" xfId="321" applyFont="1" applyAlignment="1" applyProtection="1">
      <alignment horizontal="left"/>
    </xf>
    <xf numFmtId="0" fontId="11" fillId="0" borderId="30" xfId="0" applyFont="1" applyFill="1" applyBorder="1" applyAlignment="1" applyProtection="1">
      <alignment horizontal="center"/>
      <protection locked="0"/>
    </xf>
    <xf numFmtId="0" fontId="11" fillId="0" borderId="0" xfId="321" applyFont="1" applyAlignment="1" applyProtection="1">
      <alignment horizontal="right" vertical="top"/>
    </xf>
    <xf numFmtId="0" fontId="18" fillId="0" borderId="0" xfId="321" applyFont="1" applyAlignment="1" applyProtection="1">
      <alignment horizontal="right" vertical="top"/>
    </xf>
    <xf numFmtId="0" fontId="5" fillId="0" borderId="0" xfId="321" applyAlignment="1">
      <alignment horizontal="right" vertical="top"/>
    </xf>
    <xf numFmtId="0" fontId="11" fillId="0" borderId="0" xfId="321" quotePrefix="1" applyFont="1" applyBorder="1" applyAlignment="1" applyProtection="1">
      <alignment horizontal="center"/>
    </xf>
    <xf numFmtId="0" fontId="10" fillId="0" borderId="0" xfId="321" applyFont="1" applyBorder="1" applyAlignment="1" applyProtection="1">
      <alignment vertical="center"/>
    </xf>
    <xf numFmtId="0" fontId="11" fillId="0" borderId="23" xfId="321" quotePrefix="1" applyFont="1" applyBorder="1" applyAlignment="1" applyProtection="1">
      <alignment horizontal="center"/>
    </xf>
    <xf numFmtId="0" fontId="5" fillId="0" borderId="57" xfId="321" applyBorder="1" applyProtection="1"/>
    <xf numFmtId="0" fontId="11" fillId="44" borderId="34" xfId="321" quotePrefix="1" applyFont="1" applyFill="1" applyBorder="1" applyAlignment="1" applyProtection="1"/>
    <xf numFmtId="0" fontId="72" fillId="0" borderId="0" xfId="321" applyFont="1" applyBorder="1" applyProtection="1"/>
    <xf numFmtId="0" fontId="23" fillId="0" borderId="34" xfId="321" applyFont="1" applyFill="1" applyBorder="1" applyAlignment="1" applyProtection="1">
      <alignment horizontal="center"/>
    </xf>
    <xf numFmtId="0" fontId="11" fillId="0" borderId="15" xfId="321" quotePrefix="1" applyFont="1" applyFill="1" applyBorder="1" applyAlignment="1" applyProtection="1">
      <alignment horizontal="center"/>
    </xf>
    <xf numFmtId="0" fontId="11" fillId="0" borderId="24" xfId="321" applyFont="1" applyBorder="1" applyAlignment="1" applyProtection="1">
      <alignment horizontal="center" vertical="center"/>
    </xf>
    <xf numFmtId="0" fontId="11" fillId="44" borderId="23" xfId="321" quotePrefix="1" applyFont="1" applyFill="1" applyBorder="1" applyAlignment="1" applyProtection="1"/>
    <xf numFmtId="0" fontId="11" fillId="44" borderId="24" xfId="321" quotePrefix="1" applyFont="1" applyFill="1" applyBorder="1" applyAlignment="1" applyProtection="1"/>
    <xf numFmtId="0" fontId="11" fillId="44" borderId="14" xfId="321" quotePrefix="1" applyFont="1" applyFill="1" applyBorder="1" applyAlignment="1" applyProtection="1"/>
    <xf numFmtId="0" fontId="11" fillId="44" borderId="25" xfId="321" quotePrefix="1" applyFont="1" applyFill="1" applyBorder="1" applyAlignment="1" applyProtection="1"/>
    <xf numFmtId="0" fontId="5" fillId="0" borderId="0" xfId="321" applyBorder="1"/>
    <xf numFmtId="166" fontId="8" fillId="0" borderId="0" xfId="321" applyNumberFormat="1" applyFont="1" applyAlignment="1" applyProtection="1"/>
    <xf numFmtId="166" fontId="8" fillId="0" borderId="14" xfId="321" applyNumberFormat="1" applyFont="1" applyBorder="1" applyAlignment="1" applyProtection="1"/>
    <xf numFmtId="166" fontId="5" fillId="0" borderId="0" xfId="321" applyNumberFormat="1" applyBorder="1" applyProtection="1"/>
    <xf numFmtId="166" fontId="11" fillId="0" borderId="21" xfId="321" applyNumberFormat="1" applyFont="1" applyBorder="1" applyAlignment="1" applyProtection="1">
      <alignment horizontal="center"/>
    </xf>
    <xf numFmtId="166" fontId="11" fillId="0" borderId="14" xfId="321" applyNumberFormat="1" applyFont="1" applyBorder="1" applyAlignment="1" applyProtection="1">
      <alignment horizontal="center"/>
    </xf>
    <xf numFmtId="166" fontId="5" fillId="0" borderId="0" xfId="321" applyNumberFormat="1" applyProtection="1"/>
    <xf numFmtId="166" fontId="8" fillId="0" borderId="0" xfId="321" applyNumberFormat="1" applyFont="1" applyAlignment="1" applyProtection="1">
      <alignment horizontal="left"/>
    </xf>
    <xf numFmtId="166" fontId="5" fillId="0" borderId="0" xfId="321" applyNumberFormat="1" applyAlignment="1" applyProtection="1">
      <alignment horizontal="left"/>
    </xf>
    <xf numFmtId="9" fontId="8" fillId="0" borderId="0" xfId="572" quotePrefix="1" applyFont="1" applyAlignment="1" applyProtection="1">
      <alignment horizontal="center" vertical="center"/>
      <protection hidden="1"/>
    </xf>
    <xf numFmtId="4" fontId="22" fillId="0" borderId="20" xfId="208" applyNumberFormat="1" applyFont="1" applyBorder="1" applyAlignment="1" applyProtection="1">
      <alignment horizontal="center"/>
    </xf>
    <xf numFmtId="0" fontId="5" fillId="0" borderId="0" xfId="321" applyProtection="1"/>
    <xf numFmtId="0" fontId="11" fillId="0" borderId="14" xfId="321" applyFont="1" applyBorder="1" applyAlignment="1" applyProtection="1">
      <alignment horizontal="center"/>
    </xf>
    <xf numFmtId="0" fontId="11" fillId="0" borderId="15" xfId="321" quotePrefix="1" applyFont="1" applyBorder="1" applyAlignment="1" applyProtection="1">
      <alignment horizontal="center"/>
    </xf>
    <xf numFmtId="0" fontId="8" fillId="0" borderId="0" xfId="321" applyFont="1" applyAlignment="1" applyProtection="1">
      <alignment horizontal="center"/>
      <protection hidden="1"/>
    </xf>
    <xf numFmtId="0" fontId="23" fillId="0" borderId="15" xfId="321" quotePrefix="1" applyFont="1" applyBorder="1" applyAlignment="1" applyProtection="1">
      <alignment horizontal="left"/>
    </xf>
    <xf numFmtId="0" fontId="5" fillId="0" borderId="0" xfId="321" applyBorder="1" applyProtection="1"/>
    <xf numFmtId="168" fontId="11" fillId="0" borderId="14" xfId="321" applyNumberFormat="1" applyFont="1" applyBorder="1" applyAlignment="1" applyProtection="1">
      <alignment horizontal="center"/>
    </xf>
    <xf numFmtId="0" fontId="23" fillId="0" borderId="14" xfId="321" applyFont="1" applyFill="1" applyBorder="1" applyAlignment="1" applyProtection="1"/>
    <xf numFmtId="0" fontId="5" fillId="0" borderId="23" xfId="321" applyBorder="1" applyProtection="1"/>
    <xf numFmtId="0" fontId="5" fillId="0" borderId="37" xfId="321" applyBorder="1" applyProtection="1"/>
    <xf numFmtId="0" fontId="5" fillId="0" borderId="38" xfId="321" applyBorder="1" applyProtection="1"/>
    <xf numFmtId="0" fontId="5" fillId="0" borderId="0" xfId="321" applyProtection="1"/>
    <xf numFmtId="0" fontId="5" fillId="0" borderId="0" xfId="321" applyProtection="1"/>
    <xf numFmtId="0" fontId="11" fillId="0" borderId="26" xfId="0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0" fontId="5" fillId="0" borderId="0" xfId="321" applyProtection="1"/>
    <xf numFmtId="0" fontId="11" fillId="0" borderId="14" xfId="321" applyFont="1" applyBorder="1" applyAlignment="1" applyProtection="1">
      <alignment horizontal="center"/>
    </xf>
    <xf numFmtId="0" fontId="26" fillId="0" borderId="0" xfId="321" quotePrefix="1" applyFont="1" applyBorder="1" applyAlignment="1" applyProtection="1">
      <alignment horizontal="left" vertical="center"/>
    </xf>
    <xf numFmtId="44" fontId="17" fillId="0" borderId="26" xfId="208" applyFont="1" applyBorder="1" applyAlignment="1" applyProtection="1">
      <alignment horizontal="center"/>
    </xf>
    <xf numFmtId="44" fontId="17" fillId="0" borderId="34" xfId="208" applyFont="1" applyBorder="1" applyAlignment="1" applyProtection="1">
      <alignment horizontal="center"/>
    </xf>
    <xf numFmtId="0" fontId="5" fillId="0" borderId="0" xfId="321" applyAlignment="1" applyProtection="1">
      <alignment horizontal="center"/>
    </xf>
    <xf numFmtId="168" fontId="11" fillId="0" borderId="32" xfId="321" quotePrefix="1" applyNumberFormat="1" applyFont="1" applyBorder="1" applyAlignment="1" applyProtection="1">
      <alignment horizontal="center"/>
    </xf>
    <xf numFmtId="0" fontId="5" fillId="65" borderId="36" xfId="321" applyFill="1" applyBorder="1" applyProtection="1"/>
    <xf numFmtId="0" fontId="5" fillId="65" borderId="0" xfId="321" applyFill="1" applyBorder="1" applyProtection="1"/>
    <xf numFmtId="166" fontId="5" fillId="65" borderId="0" xfId="321" applyNumberFormat="1" applyFill="1" applyBorder="1" applyProtection="1"/>
    <xf numFmtId="0" fontId="5" fillId="65" borderId="0" xfId="321" applyFont="1" applyFill="1" applyBorder="1" applyProtection="1"/>
    <xf numFmtId="0" fontId="5" fillId="65" borderId="19" xfId="321" applyFill="1" applyBorder="1" applyProtection="1"/>
    <xf numFmtId="0" fontId="8" fillId="65" borderId="0" xfId="321" applyFont="1" applyFill="1" applyAlignment="1" applyProtection="1">
      <alignment horizontal="center"/>
      <protection hidden="1"/>
    </xf>
    <xf numFmtId="0" fontId="5" fillId="65" borderId="0" xfId="321" applyFill="1" applyProtection="1"/>
    <xf numFmtId="0" fontId="5" fillId="65" borderId="0" xfId="321" applyFill="1" applyBorder="1"/>
    <xf numFmtId="0" fontId="11" fillId="65" borderId="0" xfId="321" applyFont="1" applyFill="1" applyBorder="1" applyAlignment="1" applyProtection="1">
      <alignment horizontal="center"/>
    </xf>
    <xf numFmtId="0" fontId="23" fillId="65" borderId="0" xfId="321" applyFont="1" applyFill="1" applyBorder="1" applyAlignment="1" applyProtection="1">
      <alignment horizontal="center"/>
    </xf>
    <xf numFmtId="4" fontId="22" fillId="65" borderId="19" xfId="208" applyNumberFormat="1" applyFont="1" applyFill="1" applyBorder="1" applyAlignment="1" applyProtection="1">
      <alignment horizontal="center"/>
    </xf>
    <xf numFmtId="9" fontId="8" fillId="65" borderId="0" xfId="572" quotePrefix="1" applyFont="1" applyFill="1" applyAlignment="1" applyProtection="1">
      <alignment horizontal="center" vertical="center"/>
      <protection hidden="1"/>
    </xf>
    <xf numFmtId="166" fontId="11" fillId="0" borderId="60" xfId="321" applyNumberFormat="1" applyFont="1" applyBorder="1" applyAlignment="1" applyProtection="1">
      <alignment horizontal="center"/>
    </xf>
    <xf numFmtId="0" fontId="11" fillId="0" borderId="60" xfId="321" applyFont="1" applyBorder="1" applyAlignment="1" applyProtection="1">
      <alignment horizontal="center"/>
    </xf>
    <xf numFmtId="0" fontId="23" fillId="0" borderId="60" xfId="321" applyFont="1" applyFill="1" applyBorder="1" applyAlignment="1" applyProtection="1"/>
    <xf numFmtId="0" fontId="23" fillId="0" borderId="60" xfId="321" applyFont="1" applyFill="1" applyBorder="1" applyAlignment="1" applyProtection="1">
      <alignment horizontal="center"/>
    </xf>
    <xf numFmtId="4" fontId="22" fillId="0" borderId="61" xfId="208" applyNumberFormat="1" applyFont="1" applyBorder="1" applyAlignment="1" applyProtection="1">
      <alignment horizontal="center"/>
    </xf>
    <xf numFmtId="166" fontId="87" fillId="0" borderId="23" xfId="321" quotePrefix="1" applyNumberFormat="1" applyFont="1" applyBorder="1" applyAlignment="1" applyProtection="1">
      <alignment horizontal="center"/>
    </xf>
    <xf numFmtId="4" fontId="14" fillId="0" borderId="64" xfId="208" applyNumberFormat="1" applyFont="1" applyBorder="1" applyAlignment="1" applyProtection="1">
      <alignment horizontal="center" vertical="center"/>
    </xf>
    <xf numFmtId="0" fontId="11" fillId="0" borderId="27" xfId="321" applyFont="1" applyBorder="1" applyProtection="1"/>
    <xf numFmtId="0" fontId="11" fillId="65" borderId="31" xfId="321" quotePrefix="1" applyFont="1" applyFill="1" applyBorder="1" applyAlignment="1" applyProtection="1">
      <alignment horizontal="center"/>
    </xf>
    <xf numFmtId="4" fontId="14" fillId="65" borderId="66" xfId="208" quotePrefix="1" applyNumberFormat="1" applyFont="1" applyFill="1" applyBorder="1" applyAlignment="1" applyProtection="1">
      <alignment horizontal="center" vertical="center"/>
    </xf>
    <xf numFmtId="0" fontId="89" fillId="0" borderId="0" xfId="321" applyFont="1" applyProtection="1"/>
    <xf numFmtId="0" fontId="50" fillId="0" borderId="0" xfId="321" applyFont="1" applyFill="1" applyBorder="1" applyAlignment="1" applyProtection="1">
      <alignment horizontal="center"/>
    </xf>
    <xf numFmtId="166" fontId="11" fillId="0" borderId="69" xfId="321" applyNumberFormat="1" applyFont="1" applyBorder="1" applyAlignment="1" applyProtection="1">
      <alignment horizontal="center"/>
    </xf>
    <xf numFmtId="0" fontId="11" fillId="0" borderId="69" xfId="321" applyFont="1" applyBorder="1" applyAlignment="1" applyProtection="1">
      <alignment horizontal="center"/>
    </xf>
    <xf numFmtId="4" fontId="22" fillId="0" borderId="72" xfId="208" applyNumberFormat="1" applyFont="1" applyBorder="1" applyAlignment="1" applyProtection="1">
      <alignment horizontal="center"/>
    </xf>
    <xf numFmtId="0" fontId="11" fillId="0" borderId="73" xfId="321" quotePrefix="1" applyFont="1" applyBorder="1" applyAlignment="1" applyProtection="1">
      <alignment horizontal="left"/>
    </xf>
    <xf numFmtId="0" fontId="5" fillId="0" borderId="74" xfId="321" applyBorder="1" applyProtection="1"/>
    <xf numFmtId="0" fontId="5" fillId="0" borderId="75" xfId="321" applyBorder="1" applyProtection="1"/>
    <xf numFmtId="4" fontId="22" fillId="0" borderId="77" xfId="208" applyNumberFormat="1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5" fillId="0" borderId="0" xfId="321" quotePrefix="1" applyFont="1" applyAlignment="1" applyProtection="1">
      <alignment horizontal="center"/>
    </xf>
    <xf numFmtId="0" fontId="5" fillId="0" borderId="0" xfId="321" applyAlignment="1" applyProtection="1">
      <alignment horizontal="right" vertical="top"/>
    </xf>
    <xf numFmtId="0" fontId="5" fillId="0" borderId="0" xfId="321" applyProtection="1"/>
    <xf numFmtId="0" fontId="11" fillId="0" borderId="0" xfId="321" applyFont="1" applyBorder="1" applyProtection="1"/>
    <xf numFmtId="0" fontId="11" fillId="0" borderId="15" xfId="321" applyFont="1" applyBorder="1" applyProtection="1"/>
    <xf numFmtId="0" fontId="11" fillId="0" borderId="0" xfId="321" applyFont="1" applyBorder="1" applyAlignment="1" applyProtection="1">
      <alignment horizontal="center"/>
    </xf>
    <xf numFmtId="0" fontId="11" fillId="44" borderId="16" xfId="321" quotePrefix="1" applyFont="1" applyFill="1" applyBorder="1" applyAlignment="1" applyProtection="1"/>
    <xf numFmtId="0" fontId="11" fillId="0" borderId="15" xfId="321" quotePrefix="1" applyFont="1" applyBorder="1" applyAlignment="1" applyProtection="1">
      <alignment horizontal="center"/>
    </xf>
    <xf numFmtId="0" fontId="22" fillId="0" borderId="0" xfId="321" applyFont="1" applyBorder="1" applyAlignment="1" applyProtection="1">
      <alignment horizontal="center"/>
    </xf>
    <xf numFmtId="0" fontId="8" fillId="0" borderId="0" xfId="321" applyFont="1" applyAlignment="1" applyProtection="1">
      <alignment horizontal="center"/>
      <protection hidden="1"/>
    </xf>
    <xf numFmtId="0" fontId="5" fillId="0" borderId="0" xfId="321" applyFont="1" applyBorder="1" applyProtection="1"/>
    <xf numFmtId="0" fontId="11" fillId="0" borderId="15" xfId="321" quotePrefix="1" applyFont="1" applyBorder="1" applyAlignment="1" applyProtection="1">
      <alignment horizontal="left"/>
    </xf>
    <xf numFmtId="0" fontId="5" fillId="0" borderId="0" xfId="321" applyBorder="1" applyProtection="1"/>
    <xf numFmtId="9" fontId="8" fillId="0" borderId="0" xfId="572" quotePrefix="1" applyFont="1" applyBorder="1" applyAlignment="1" applyProtection="1">
      <alignment horizontal="center" vertical="center"/>
      <protection hidden="1"/>
    </xf>
    <xf numFmtId="0" fontId="11" fillId="0" borderId="29" xfId="321" applyFont="1" applyBorder="1" applyAlignment="1" applyProtection="1">
      <alignment horizontal="center" vertical="center"/>
    </xf>
    <xf numFmtId="0" fontId="11" fillId="0" borderId="23" xfId="321" quotePrefix="1" applyFont="1" applyBorder="1" applyAlignment="1" applyProtection="1">
      <alignment horizontal="center"/>
    </xf>
    <xf numFmtId="0" fontId="23" fillId="0" borderId="56" xfId="321" quotePrefix="1" applyFont="1" applyBorder="1" applyAlignment="1" applyProtection="1">
      <alignment horizontal="left"/>
    </xf>
    <xf numFmtId="0" fontId="11" fillId="44" borderId="0" xfId="321" quotePrefix="1" applyFont="1" applyFill="1" applyBorder="1" applyAlignment="1" applyProtection="1">
      <alignment horizontal="center" wrapText="1"/>
    </xf>
    <xf numFmtId="0" fontId="11" fillId="44" borderId="0" xfId="321" quotePrefix="1" applyFont="1" applyFill="1" applyBorder="1" applyAlignment="1" applyProtection="1">
      <alignment horizontal="center"/>
    </xf>
    <xf numFmtId="0" fontId="11" fillId="44" borderId="27" xfId="321" quotePrefix="1" applyFont="1" applyFill="1" applyBorder="1" applyAlignment="1" applyProtection="1">
      <alignment horizontal="center" wrapText="1"/>
    </xf>
    <xf numFmtId="0" fontId="5" fillId="0" borderId="0" xfId="321" applyBorder="1"/>
    <xf numFmtId="169" fontId="11" fillId="0" borderId="16" xfId="208" applyNumberFormat="1" applyFont="1" applyBorder="1" applyAlignment="1" applyProtection="1">
      <alignment horizontal="center"/>
    </xf>
    <xf numFmtId="166" fontId="5" fillId="0" borderId="0" xfId="321" applyNumberFormat="1" applyBorder="1" applyProtection="1"/>
    <xf numFmtId="166" fontId="11" fillId="0" borderId="0" xfId="321" applyNumberFormat="1" applyFont="1" applyBorder="1" applyAlignment="1" applyProtection="1">
      <alignment horizontal="center"/>
    </xf>
    <xf numFmtId="166" fontId="87" fillId="0" borderId="15" xfId="208" applyNumberFormat="1" applyFont="1" applyBorder="1" applyAlignment="1" applyProtection="1">
      <alignment horizontal="center"/>
    </xf>
    <xf numFmtId="168" fontId="11" fillId="0" borderId="32" xfId="321" quotePrefix="1" applyNumberFormat="1" applyFont="1" applyBorder="1" applyAlignment="1" applyProtection="1">
      <alignment horizontal="center"/>
    </xf>
    <xf numFmtId="166" fontId="11" fillId="0" borderId="23" xfId="321" quotePrefix="1" applyNumberFormat="1" applyFont="1" applyBorder="1" applyAlignment="1" applyProtection="1">
      <alignment horizontal="center"/>
    </xf>
    <xf numFmtId="166" fontId="88" fillId="0" borderId="15" xfId="208" applyNumberFormat="1" applyFont="1" applyBorder="1" applyAlignment="1" applyProtection="1">
      <alignment horizontal="center"/>
    </xf>
    <xf numFmtId="169" fontId="11" fillId="0" borderId="34" xfId="208" applyNumberFormat="1" applyFont="1" applyBorder="1" applyAlignment="1" applyProtection="1">
      <alignment horizontal="center"/>
    </xf>
    <xf numFmtId="166" fontId="11" fillId="0" borderId="34" xfId="208" applyNumberFormat="1" applyFont="1" applyBorder="1" applyAlignment="1" applyProtection="1">
      <alignment horizontal="center"/>
    </xf>
    <xf numFmtId="0" fontId="11" fillId="0" borderId="16" xfId="321" applyFont="1" applyBorder="1" applyProtection="1"/>
    <xf numFmtId="0" fontId="13" fillId="0" borderId="26" xfId="321" quotePrefix="1" applyFont="1" applyBorder="1" applyAlignment="1" applyProtection="1">
      <alignment horizontal="left"/>
    </xf>
    <xf numFmtId="0" fontId="92" fillId="0" borderId="0" xfId="321" applyFont="1" applyAlignment="1" applyProtection="1">
      <alignment horizontal="center"/>
    </xf>
    <xf numFmtId="0" fontId="11" fillId="0" borderId="0" xfId="321" applyFont="1" applyAlignment="1" applyProtection="1">
      <alignment horizontal="left"/>
    </xf>
    <xf numFmtId="0" fontId="23" fillId="65" borderId="0" xfId="321" applyFont="1" applyFill="1" applyBorder="1" applyAlignment="1" applyProtection="1">
      <alignment horizontal="center"/>
    </xf>
    <xf numFmtId="0" fontId="23" fillId="0" borderId="14" xfId="321" applyFont="1" applyFill="1" applyBorder="1" applyAlignment="1" applyProtection="1">
      <alignment horizontal="center"/>
    </xf>
    <xf numFmtId="0" fontId="11" fillId="0" borderId="28" xfId="321" quotePrefix="1" applyFont="1" applyBorder="1" applyAlignment="1" applyProtection="1">
      <alignment horizontal="left"/>
    </xf>
    <xf numFmtId="0" fontId="11" fillId="0" borderId="14" xfId="321" applyFont="1" applyBorder="1" applyAlignment="1" applyProtection="1">
      <alignment horizontal="center"/>
    </xf>
    <xf numFmtId="0" fontId="21" fillId="65" borderId="15" xfId="321" applyFont="1" applyFill="1" applyBorder="1" applyAlignment="1" applyProtection="1">
      <alignment horizontal="center" vertical="center"/>
    </xf>
    <xf numFmtId="0" fontId="11" fillId="65" borderId="15" xfId="321" quotePrefix="1" applyFont="1" applyFill="1" applyBorder="1" applyAlignment="1" applyProtection="1">
      <alignment horizontal="center"/>
    </xf>
    <xf numFmtId="0" fontId="11" fillId="44" borderId="15" xfId="321" quotePrefix="1" applyFont="1" applyFill="1" applyBorder="1" applyAlignment="1" applyProtection="1"/>
    <xf numFmtId="0" fontId="11" fillId="65" borderId="27" xfId="321" quotePrefix="1" applyFont="1" applyFill="1" applyBorder="1" applyAlignment="1" applyProtection="1">
      <alignment horizontal="center"/>
    </xf>
    <xf numFmtId="0" fontId="23" fillId="65" borderId="14" xfId="321" applyFont="1" applyFill="1" applyBorder="1" applyAlignment="1" applyProtection="1"/>
    <xf numFmtId="0" fontId="23" fillId="0" borderId="0" xfId="321" applyFont="1" applyBorder="1" applyAlignment="1" applyProtection="1">
      <alignment horizontal="center"/>
    </xf>
    <xf numFmtId="0" fontId="23" fillId="0" borderId="34" xfId="321" applyFont="1" applyFill="1" applyBorder="1" applyAlignment="1" applyProtection="1"/>
    <xf numFmtId="0" fontId="21" fillId="0" borderId="15" xfId="321" applyFont="1" applyFill="1" applyBorder="1" applyAlignment="1" applyProtection="1">
      <alignment horizontal="center" vertical="center"/>
    </xf>
    <xf numFmtId="0" fontId="23" fillId="65" borderId="0" xfId="321" applyFont="1" applyFill="1" applyBorder="1" applyAlignment="1" applyProtection="1">
      <alignment horizontal="center"/>
    </xf>
    <xf numFmtId="0" fontId="11" fillId="0" borderId="80" xfId="321" applyFont="1" applyBorder="1" applyProtection="1"/>
    <xf numFmtId="0" fontId="23" fillId="65" borderId="21" xfId="321" applyFont="1" applyFill="1" applyBorder="1" applyAlignment="1" applyProtection="1">
      <alignment horizontal="center"/>
    </xf>
    <xf numFmtId="4" fontId="22" fillId="65" borderId="18" xfId="208" applyNumberFormat="1" applyFont="1" applyFill="1" applyBorder="1" applyAlignment="1" applyProtection="1">
      <alignment horizontal="center"/>
    </xf>
    <xf numFmtId="4" fontId="14" fillId="65" borderId="81" xfId="208" quotePrefix="1" applyNumberFormat="1" applyFont="1" applyFill="1" applyBorder="1" applyAlignment="1" applyProtection="1">
      <alignment horizontal="center" vertical="center"/>
    </xf>
    <xf numFmtId="4" fontId="22" fillId="65" borderId="82" xfId="208" applyNumberFormat="1" applyFont="1" applyFill="1" applyBorder="1" applyAlignment="1" applyProtection="1">
      <alignment horizontal="center"/>
    </xf>
    <xf numFmtId="0" fontId="11" fillId="44" borderId="30" xfId="0" applyFont="1" applyFill="1" applyBorder="1" applyAlignment="1" applyProtection="1"/>
    <xf numFmtId="0" fontId="11" fillId="44" borderId="23" xfId="0" applyFont="1" applyFill="1" applyBorder="1" applyAlignment="1" applyProtection="1"/>
    <xf numFmtId="0" fontId="11" fillId="44" borderId="0" xfId="0" applyFont="1" applyFill="1" applyBorder="1" applyAlignment="1" applyProtection="1"/>
    <xf numFmtId="0" fontId="11" fillId="44" borderId="14" xfId="0" applyFont="1" applyFill="1" applyBorder="1" applyAlignment="1" applyProtection="1"/>
    <xf numFmtId="0" fontId="11" fillId="44" borderId="27" xfId="0" applyFont="1" applyFill="1" applyBorder="1" applyAlignment="1" applyProtection="1"/>
    <xf numFmtId="0" fontId="11" fillId="0" borderId="22" xfId="321" applyFont="1" applyBorder="1" applyProtection="1"/>
    <xf numFmtId="0" fontId="11" fillId="0" borderId="15" xfId="321" applyFont="1" applyBorder="1" applyAlignment="1" applyProtection="1">
      <alignment horizontal="center"/>
    </xf>
    <xf numFmtId="0" fontId="23" fillId="0" borderId="14" xfId="321" applyFont="1" applyFill="1" applyBorder="1" applyAlignment="1" applyProtection="1">
      <alignment horizontal="center"/>
    </xf>
    <xf numFmtId="0" fontId="23" fillId="65" borderId="0" xfId="321" applyFont="1" applyFill="1" applyBorder="1" applyAlignment="1" applyProtection="1">
      <alignment horizontal="center"/>
    </xf>
    <xf numFmtId="0" fontId="21" fillId="0" borderId="29" xfId="321" applyFont="1" applyFill="1" applyBorder="1" applyAlignment="1" applyProtection="1">
      <alignment horizontal="center" vertical="center"/>
    </xf>
    <xf numFmtId="0" fontId="23" fillId="65" borderId="14" xfId="321" applyFont="1" applyFill="1" applyBorder="1" applyAlignment="1" applyProtection="1">
      <alignment horizontal="center"/>
    </xf>
    <xf numFmtId="0" fontId="11" fillId="0" borderId="39" xfId="321" quotePrefix="1" applyFont="1" applyBorder="1" applyAlignment="1" applyProtection="1">
      <alignment horizontal="left"/>
    </xf>
    <xf numFmtId="0" fontId="11" fillId="0" borderId="0" xfId="321" applyFont="1" applyBorder="1" applyAlignment="1" applyProtection="1">
      <alignment horizontal="center"/>
    </xf>
    <xf numFmtId="0" fontId="11" fillId="0" borderId="0" xfId="321" quotePrefix="1" applyFont="1" applyBorder="1" applyAlignment="1" applyProtection="1">
      <alignment horizontal="center"/>
    </xf>
    <xf numFmtId="0" fontId="11" fillId="65" borderId="14" xfId="321" applyFont="1" applyFill="1" applyBorder="1" applyAlignment="1" applyProtection="1">
      <alignment horizontal="center"/>
    </xf>
    <xf numFmtId="4" fontId="22" fillId="65" borderId="83" xfId="208" applyNumberFormat="1" applyFont="1" applyFill="1" applyBorder="1" applyAlignment="1" applyProtection="1">
      <alignment horizontal="center"/>
    </xf>
    <xf numFmtId="0" fontId="11" fillId="0" borderId="0" xfId="321" quotePrefix="1" applyFont="1" applyBorder="1" applyAlignment="1" applyProtection="1">
      <alignment horizontal="left"/>
    </xf>
    <xf numFmtId="169" fontId="11" fillId="0" borderId="0" xfId="208" applyNumberFormat="1" applyFont="1" applyBorder="1" applyAlignment="1" applyProtection="1">
      <alignment horizontal="center"/>
    </xf>
    <xf numFmtId="166" fontId="91" fillId="0" borderId="0" xfId="208" applyNumberFormat="1" applyFont="1" applyBorder="1" applyAlignment="1" applyProtection="1">
      <alignment horizontal="center"/>
    </xf>
    <xf numFmtId="0" fontId="11" fillId="0" borderId="0" xfId="321" applyFont="1" applyBorder="1" applyAlignment="1" applyProtection="1">
      <alignment horizontal="center" vertical="center"/>
    </xf>
    <xf numFmtId="0" fontId="11" fillId="44" borderId="32" xfId="0" applyFont="1" applyFill="1" applyBorder="1" applyAlignment="1" applyProtection="1">
      <alignment vertical="center" wrapText="1"/>
    </xf>
    <xf numFmtId="0" fontId="11" fillId="44" borderId="31" xfId="0" applyFont="1" applyFill="1" applyBorder="1" applyAlignment="1" applyProtection="1">
      <alignment vertical="center" wrapText="1"/>
    </xf>
    <xf numFmtId="0" fontId="11" fillId="0" borderId="0" xfId="321" quotePrefix="1" applyFont="1" applyFill="1" applyBorder="1" applyAlignment="1" applyProtection="1">
      <alignment horizontal="center"/>
    </xf>
    <xf numFmtId="0" fontId="11" fillId="0" borderId="0" xfId="321" quotePrefix="1" applyFont="1" applyFill="1" applyBorder="1" applyAlignment="1" applyProtection="1">
      <alignment horizontal="center" wrapText="1"/>
    </xf>
    <xf numFmtId="0" fontId="11" fillId="0" borderId="0" xfId="321" applyFont="1" applyFill="1" applyBorder="1" applyAlignment="1" applyProtection="1">
      <alignment horizontal="center"/>
    </xf>
    <xf numFmtId="0" fontId="11" fillId="0" borderId="0" xfId="321" quotePrefix="1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65" borderId="15" xfId="321" applyFont="1" applyFill="1" applyBorder="1" applyAlignment="1" applyProtection="1">
      <alignment horizontal="center"/>
      <protection locked="0"/>
    </xf>
    <xf numFmtId="0" fontId="11" fillId="65" borderId="30" xfId="321" applyFont="1" applyFill="1" applyBorder="1" applyAlignment="1" applyProtection="1">
      <alignment horizontal="center"/>
      <protection locked="0"/>
    </xf>
    <xf numFmtId="0" fontId="23" fillId="0" borderId="14" xfId="321" applyFont="1" applyFill="1" applyBorder="1" applyAlignment="1" applyProtection="1">
      <alignment horizontal="center"/>
    </xf>
    <xf numFmtId="0" fontId="23" fillId="65" borderId="0" xfId="321" applyFont="1" applyFill="1" applyBorder="1" applyAlignment="1" applyProtection="1">
      <alignment horizontal="center"/>
    </xf>
    <xf numFmtId="0" fontId="11" fillId="0" borderId="0" xfId="321" applyFont="1" applyBorder="1" applyAlignment="1" applyProtection="1">
      <alignment horizontal="center"/>
    </xf>
    <xf numFmtId="9" fontId="8" fillId="0" borderId="84" xfId="572" quotePrefix="1" applyFont="1" applyBorder="1" applyAlignment="1" applyProtection="1">
      <alignment horizontal="center" vertical="center"/>
      <protection hidden="1"/>
    </xf>
    <xf numFmtId="9" fontId="8" fillId="65" borderId="0" xfId="572" quotePrefix="1" applyFont="1" applyFill="1" applyBorder="1" applyAlignment="1" applyProtection="1">
      <alignment horizontal="center" vertical="center"/>
      <protection hidden="1"/>
    </xf>
    <xf numFmtId="4" fontId="14" fillId="65" borderId="85" xfId="208" quotePrefix="1" applyNumberFormat="1" applyFont="1" applyFill="1" applyBorder="1" applyAlignment="1" applyProtection="1">
      <alignment horizontal="center" vertical="center"/>
    </xf>
    <xf numFmtId="4" fontId="22" fillId="65" borderId="86" xfId="208" applyNumberFormat="1" applyFont="1" applyFill="1" applyBorder="1" applyAlignment="1" applyProtection="1">
      <alignment horizontal="center"/>
    </xf>
    <xf numFmtId="9" fontId="8" fillId="65" borderId="84" xfId="572" quotePrefix="1" applyFont="1" applyFill="1" applyBorder="1" applyAlignment="1" applyProtection="1">
      <alignment horizontal="center" vertical="center"/>
      <protection hidden="1"/>
    </xf>
    <xf numFmtId="0" fontId="8" fillId="65" borderId="84" xfId="321" applyFont="1" applyFill="1" applyBorder="1" applyAlignment="1" applyProtection="1">
      <alignment horizontal="center"/>
      <protection hidden="1"/>
    </xf>
    <xf numFmtId="0" fontId="5" fillId="65" borderId="88" xfId="321" applyFill="1" applyBorder="1" applyProtection="1"/>
    <xf numFmtId="0" fontId="5" fillId="65" borderId="89" xfId="321" applyFill="1" applyBorder="1" applyProtection="1"/>
    <xf numFmtId="0" fontId="11" fillId="0" borderId="91" xfId="321" quotePrefix="1" applyFont="1" applyBorder="1" applyAlignment="1" applyProtection="1">
      <alignment horizontal="center"/>
    </xf>
    <xf numFmtId="0" fontId="29" fillId="0" borderId="0" xfId="321" applyFont="1" applyBorder="1" applyAlignment="1" applyProtection="1">
      <alignment horizontal="left"/>
    </xf>
    <xf numFmtId="0" fontId="5" fillId="65" borderId="89" xfId="321" applyFont="1" applyFill="1" applyBorder="1" applyProtection="1"/>
    <xf numFmtId="0" fontId="11" fillId="44" borderId="26" xfId="321" quotePrefix="1" applyFont="1" applyFill="1" applyBorder="1" applyAlignment="1" applyProtection="1">
      <alignment horizontal="center" wrapText="1"/>
    </xf>
    <xf numFmtId="0" fontId="22" fillId="0" borderId="34" xfId="0" applyFont="1" applyBorder="1" applyAlignment="1" applyProtection="1">
      <alignment horizontal="center"/>
    </xf>
    <xf numFmtId="0" fontId="11" fillId="44" borderId="0" xfId="0" applyFont="1" applyFill="1" applyBorder="1" applyAlignment="1" applyProtection="1">
      <alignment vertical="center" wrapText="1"/>
    </xf>
    <xf numFmtId="0" fontId="11" fillId="44" borderId="31" xfId="0" applyFont="1" applyFill="1" applyBorder="1" applyAlignment="1" applyProtection="1"/>
    <xf numFmtId="0" fontId="11" fillId="44" borderId="24" xfId="321" applyFont="1" applyFill="1" applyBorder="1" applyAlignment="1" applyProtection="1"/>
    <xf numFmtId="0" fontId="11" fillId="44" borderId="22" xfId="321" applyFont="1" applyFill="1" applyBorder="1" applyAlignment="1" applyProtection="1"/>
    <xf numFmtId="177" fontId="11" fillId="0" borderId="15" xfId="321" quotePrefix="1" applyNumberFormat="1" applyFont="1" applyBorder="1" applyAlignment="1" applyProtection="1">
      <alignment horizontal="center"/>
    </xf>
    <xf numFmtId="177" fontId="11" fillId="65" borderId="15" xfId="321" quotePrefix="1" applyNumberFormat="1" applyFont="1" applyFill="1" applyBorder="1" applyAlignment="1" applyProtection="1">
      <alignment horizontal="center"/>
    </xf>
    <xf numFmtId="166" fontId="11" fillId="0" borderId="15" xfId="321" quotePrefix="1" applyNumberFormat="1" applyFont="1" applyBorder="1" applyAlignment="1" applyProtection="1">
      <alignment horizontal="center"/>
    </xf>
    <xf numFmtId="166" fontId="11" fillId="0" borderId="15" xfId="208" applyNumberFormat="1" applyFont="1" applyBorder="1" applyAlignment="1" applyProtection="1">
      <alignment horizontal="center"/>
    </xf>
    <xf numFmtId="166" fontId="11" fillId="0" borderId="16" xfId="208" applyNumberFormat="1" applyFont="1" applyBorder="1" applyAlignment="1" applyProtection="1">
      <alignment horizontal="center"/>
    </xf>
    <xf numFmtId="166" fontId="11" fillId="0" borderId="15" xfId="321" quotePrefix="1" applyNumberFormat="1" applyFont="1" applyFill="1" applyBorder="1" applyAlignment="1" applyProtection="1">
      <alignment horizontal="center"/>
    </xf>
    <xf numFmtId="166" fontId="11" fillId="0" borderId="15" xfId="321" applyNumberFormat="1" applyFont="1" applyFill="1" applyBorder="1" applyAlignment="1" applyProtection="1">
      <alignment horizontal="center"/>
    </xf>
    <xf numFmtId="166" fontId="11" fillId="0" borderId="15" xfId="321" applyNumberFormat="1" applyFont="1" applyBorder="1" applyAlignment="1" applyProtection="1">
      <alignment horizontal="center"/>
    </xf>
    <xf numFmtId="166" fontId="11" fillId="0" borderId="34" xfId="321" applyNumberFormat="1" applyFont="1" applyBorder="1" applyAlignment="1" applyProtection="1">
      <alignment horizontal="center"/>
    </xf>
    <xf numFmtId="166" fontId="91" fillId="0" borderId="34" xfId="321" applyNumberFormat="1" applyFont="1" applyBorder="1" applyProtection="1"/>
    <xf numFmtId="0" fontId="11" fillId="0" borderId="16" xfId="321" quotePrefix="1" applyFont="1" applyBorder="1" applyAlignment="1" applyProtection="1">
      <alignment horizontal="right"/>
    </xf>
    <xf numFmtId="0" fontId="86" fillId="0" borderId="34" xfId="321" quotePrefix="1" applyFont="1" applyBorder="1" applyAlignment="1" applyProtection="1">
      <alignment horizontal="right"/>
    </xf>
    <xf numFmtId="0" fontId="0" fillId="0" borderId="0" xfId="0"/>
    <xf numFmtId="0" fontId="23" fillId="0" borderId="0" xfId="321" quotePrefix="1" applyFont="1" applyFill="1" applyBorder="1" applyAlignment="1" applyProtection="1">
      <alignment horizontal="left"/>
    </xf>
    <xf numFmtId="0" fontId="5" fillId="0" borderId="0" xfId="321" quotePrefix="1" applyAlignment="1" applyProtection="1">
      <alignment horizontal="left"/>
      <protection hidden="1"/>
    </xf>
    <xf numFmtId="9" fontId="0" fillId="0" borderId="0" xfId="572" applyFont="1"/>
    <xf numFmtId="0" fontId="5" fillId="0" borderId="0" xfId="321" applyAlignment="1" applyProtection="1">
      <alignment horizontal="center"/>
    </xf>
    <xf numFmtId="0" fontId="11" fillId="0" borderId="39" xfId="321" quotePrefix="1" applyFont="1" applyBorder="1" applyAlignment="1" applyProtection="1">
      <alignment horizontal="left"/>
    </xf>
    <xf numFmtId="0" fontId="11" fillId="0" borderId="0" xfId="321" applyFont="1" applyBorder="1" applyAlignment="1" applyProtection="1">
      <alignment horizontal="center"/>
    </xf>
    <xf numFmtId="0" fontId="11" fillId="0" borderId="0" xfId="321" quotePrefix="1" applyFont="1" applyBorder="1" applyAlignment="1" applyProtection="1">
      <alignment horizontal="center"/>
    </xf>
    <xf numFmtId="0" fontId="11" fillId="65" borderId="0" xfId="321" quotePrefix="1" applyFont="1" applyFill="1" applyBorder="1" applyAlignment="1" applyProtection="1">
      <alignment horizontal="center"/>
    </xf>
    <xf numFmtId="0" fontId="11" fillId="0" borderId="80" xfId="321" quotePrefix="1" applyFont="1" applyFill="1" applyBorder="1" applyAlignment="1" applyProtection="1">
      <alignment horizontal="center"/>
    </xf>
    <xf numFmtId="0" fontId="11" fillId="0" borderId="27" xfId="321" applyFont="1" applyBorder="1" applyAlignment="1" applyProtection="1">
      <alignment horizontal="center"/>
    </xf>
    <xf numFmtId="0" fontId="11" fillId="0" borderId="27" xfId="321" quotePrefix="1" applyFont="1" applyBorder="1" applyAlignment="1" applyProtection="1">
      <alignment horizontal="center"/>
    </xf>
    <xf numFmtId="0" fontId="29" fillId="0" borderId="95" xfId="321" applyFont="1" applyBorder="1" applyAlignment="1" applyProtection="1">
      <alignment horizontal="left"/>
    </xf>
    <xf numFmtId="0" fontId="11" fillId="0" borderId="14" xfId="321" quotePrefix="1" applyFont="1" applyFill="1" applyBorder="1" applyAlignment="1" applyProtection="1"/>
    <xf numFmtId="0" fontId="11" fillId="44" borderId="14" xfId="0" applyFont="1" applyFill="1" applyBorder="1" applyAlignment="1" applyProtection="1">
      <alignment vertical="center" wrapText="1"/>
    </xf>
    <xf numFmtId="0" fontId="11" fillId="44" borderId="25" xfId="0" applyFont="1" applyFill="1" applyBorder="1" applyAlignment="1" applyProtection="1">
      <alignment vertical="center" wrapText="1"/>
    </xf>
    <xf numFmtId="0" fontId="11" fillId="44" borderId="33" xfId="0" applyFont="1" applyFill="1" applyBorder="1" applyAlignment="1" applyProtection="1"/>
    <xf numFmtId="0" fontId="11" fillId="44" borderId="25" xfId="0" applyFont="1" applyFill="1" applyBorder="1" applyAlignment="1" applyProtection="1"/>
    <xf numFmtId="0" fontId="11" fillId="44" borderId="23" xfId="0" applyFont="1" applyFill="1" applyBorder="1" applyAlignment="1" applyProtection="1">
      <alignment vertical="center" wrapText="1"/>
    </xf>
    <xf numFmtId="0" fontId="11" fillId="44" borderId="24" xfId="0" applyFont="1" applyFill="1" applyBorder="1" applyAlignment="1" applyProtection="1">
      <alignment vertical="center" wrapText="1"/>
    </xf>
    <xf numFmtId="0" fontId="11" fillId="44" borderId="22" xfId="0" applyFont="1" applyFill="1" applyBorder="1" applyAlignment="1" applyProtection="1">
      <alignment vertical="center" wrapText="1"/>
    </xf>
    <xf numFmtId="177" fontId="14" fillId="0" borderId="15" xfId="321" quotePrefix="1" applyNumberFormat="1" applyFont="1" applyBorder="1" applyAlignment="1" applyProtection="1">
      <alignment horizontal="center"/>
    </xf>
    <xf numFmtId="166" fontId="14" fillId="0" borderId="0" xfId="321" applyNumberFormat="1" applyFont="1" applyBorder="1" applyAlignment="1" applyProtection="1">
      <alignment horizontal="center"/>
    </xf>
    <xf numFmtId="177" fontId="14" fillId="65" borderId="15" xfId="321" quotePrefix="1" applyNumberFormat="1" applyFont="1" applyFill="1" applyBorder="1" applyAlignment="1" applyProtection="1">
      <alignment horizontal="center"/>
    </xf>
    <xf numFmtId="166" fontId="14" fillId="0" borderId="15" xfId="321" quotePrefix="1" applyNumberFormat="1" applyFont="1" applyBorder="1" applyAlignment="1" applyProtection="1">
      <alignment horizontal="center"/>
    </xf>
    <xf numFmtId="166" fontId="14" fillId="0" borderId="15" xfId="321" applyNumberFormat="1" applyFont="1" applyBorder="1" applyAlignment="1" applyProtection="1">
      <alignment horizontal="center"/>
    </xf>
    <xf numFmtId="166" fontId="14" fillId="0" borderId="15" xfId="321" quotePrefix="1" applyNumberFormat="1" applyFont="1" applyFill="1" applyBorder="1" applyAlignment="1" applyProtection="1">
      <alignment horizontal="center"/>
    </xf>
    <xf numFmtId="166" fontId="14" fillId="0" borderId="15" xfId="208" applyNumberFormat="1" applyFont="1" applyBorder="1" applyAlignment="1" applyProtection="1">
      <alignment horizontal="center"/>
    </xf>
    <xf numFmtId="166" fontId="14" fillId="0" borderId="16" xfId="208" applyNumberFormat="1" applyFont="1" applyBorder="1" applyAlignment="1" applyProtection="1">
      <alignment horizontal="center"/>
    </xf>
    <xf numFmtId="0" fontId="11" fillId="44" borderId="27" xfId="0" applyFont="1" applyFill="1" applyBorder="1" applyAlignment="1" applyProtection="1">
      <alignment vertical="center" wrapText="1"/>
    </xf>
    <xf numFmtId="0" fontId="23" fillId="0" borderId="0" xfId="321" applyFont="1" applyFill="1" applyBorder="1" applyAlignment="1" applyProtection="1">
      <alignment horizontal="center"/>
    </xf>
    <xf numFmtId="0" fontId="23" fillId="65" borderId="0" xfId="321" applyFont="1" applyFill="1" applyBorder="1" applyAlignment="1" applyProtection="1">
      <alignment horizontal="center"/>
    </xf>
    <xf numFmtId="0" fontId="11" fillId="0" borderId="0" xfId="321" applyFont="1" applyBorder="1" applyAlignment="1" applyProtection="1">
      <alignment horizontal="center"/>
    </xf>
    <xf numFmtId="0" fontId="11" fillId="0" borderId="0" xfId="321" quotePrefix="1" applyFont="1" applyBorder="1" applyAlignment="1" applyProtection="1">
      <alignment horizontal="center"/>
    </xf>
    <xf numFmtId="2" fontId="11" fillId="0" borderId="0" xfId="321" applyNumberFormat="1" applyFont="1" applyBorder="1" applyAlignment="1" applyProtection="1">
      <alignment horizontal="center"/>
    </xf>
    <xf numFmtId="0" fontId="11" fillId="0" borderId="95" xfId="321" applyFont="1" applyBorder="1" applyProtection="1"/>
    <xf numFmtId="166" fontId="11" fillId="0" borderId="98" xfId="321" applyNumberFormat="1" applyFont="1" applyBorder="1" applyAlignment="1" applyProtection="1">
      <alignment horizontal="center"/>
    </xf>
    <xf numFmtId="0" fontId="11" fillId="0" borderId="98" xfId="321" applyFont="1" applyBorder="1" applyAlignment="1" applyProtection="1">
      <alignment horizontal="center"/>
    </xf>
    <xf numFmtId="0" fontId="23" fillId="0" borderId="97" xfId="321" applyFont="1" applyFill="1" applyBorder="1" applyAlignment="1" applyProtection="1"/>
    <xf numFmtId="4" fontId="22" fillId="0" borderId="99" xfId="208" applyNumberFormat="1" applyFont="1" applyBorder="1" applyAlignment="1" applyProtection="1">
      <alignment horizontal="center"/>
    </xf>
    <xf numFmtId="4" fontId="22" fillId="0" borderId="102" xfId="208" applyNumberFormat="1" applyFont="1" applyBorder="1" applyAlignment="1" applyProtection="1">
      <alignment horizontal="center"/>
    </xf>
    <xf numFmtId="4" fontId="22" fillId="0" borderId="87" xfId="208" applyNumberFormat="1" applyFont="1" applyBorder="1" applyAlignment="1" applyProtection="1">
      <alignment horizontal="center"/>
    </xf>
    <xf numFmtId="0" fontId="11" fillId="0" borderId="103" xfId="321" quotePrefix="1" applyFont="1" applyBorder="1" applyAlignment="1" applyProtection="1">
      <alignment horizontal="left"/>
    </xf>
    <xf numFmtId="0" fontId="11" fillId="0" borderId="106" xfId="321" quotePrefix="1" applyFont="1" applyBorder="1" applyAlignment="1" applyProtection="1">
      <alignment horizontal="left"/>
    </xf>
    <xf numFmtId="0" fontId="23" fillId="0" borderId="107" xfId="321" quotePrefix="1" applyFont="1" applyBorder="1" applyAlignment="1" applyProtection="1">
      <alignment horizontal="left"/>
    </xf>
    <xf numFmtId="168" fontId="11" fillId="0" borderId="108" xfId="321" quotePrefix="1" applyNumberFormat="1" applyFont="1" applyBorder="1" applyAlignment="1" applyProtection="1">
      <alignment horizontal="center"/>
    </xf>
    <xf numFmtId="166" fontId="11" fillId="0" borderId="94" xfId="321" quotePrefix="1" applyNumberFormat="1" applyFont="1" applyBorder="1" applyAlignment="1" applyProtection="1">
      <alignment horizontal="center"/>
    </xf>
    <xf numFmtId="0" fontId="11" fillId="0" borderId="94" xfId="321" quotePrefix="1" applyFont="1" applyBorder="1" applyAlignment="1" applyProtection="1">
      <alignment horizontal="center"/>
    </xf>
    <xf numFmtId="0" fontId="27" fillId="0" borderId="0" xfId="321" applyFont="1" applyBorder="1" applyAlignment="1" applyProtection="1">
      <alignment horizontal="left" vertical="center"/>
    </xf>
    <xf numFmtId="0" fontId="50" fillId="0" borderId="0" xfId="321" quotePrefix="1" applyFont="1" applyFill="1" applyBorder="1" applyAlignment="1" applyProtection="1">
      <alignment horizontal="center"/>
    </xf>
    <xf numFmtId="0" fontId="23" fillId="0" borderId="14" xfId="321" applyFont="1" applyFill="1" applyBorder="1" applyAlignment="1" applyProtection="1">
      <alignment horizontal="center"/>
    </xf>
    <xf numFmtId="0" fontId="23" fillId="0" borderId="0" xfId="321" applyFont="1" applyFill="1" applyBorder="1" applyAlignment="1" applyProtection="1">
      <alignment horizontal="center"/>
    </xf>
    <xf numFmtId="0" fontId="23" fillId="0" borderId="97" xfId="321" applyFont="1" applyFill="1" applyBorder="1" applyAlignment="1" applyProtection="1">
      <alignment horizontal="center"/>
    </xf>
    <xf numFmtId="0" fontId="11" fillId="0" borderId="0" xfId="321" applyFont="1" applyBorder="1" applyAlignment="1" applyProtection="1">
      <alignment horizontal="center"/>
    </xf>
    <xf numFmtId="0" fontId="11" fillId="0" borderId="0" xfId="321" quotePrefix="1" applyFont="1" applyBorder="1" applyAlignment="1" applyProtection="1">
      <alignment horizontal="center"/>
    </xf>
    <xf numFmtId="15" fontId="11" fillId="0" borderId="16" xfId="321" applyNumberFormat="1" applyFont="1" applyBorder="1" applyAlignment="1" applyProtection="1">
      <protection locked="0"/>
    </xf>
    <xf numFmtId="0" fontId="23" fillId="0" borderId="0" xfId="321" applyFont="1" applyFill="1" applyBorder="1" applyAlignment="1" applyProtection="1">
      <alignment horizontal="center"/>
    </xf>
    <xf numFmtId="0" fontId="23" fillId="0" borderId="69" xfId="321" applyFont="1" applyFill="1" applyBorder="1" applyAlignment="1" applyProtection="1">
      <alignment horizontal="center"/>
    </xf>
    <xf numFmtId="0" fontId="11" fillId="0" borderId="0" xfId="321" applyFont="1" applyBorder="1" applyAlignment="1" applyProtection="1">
      <alignment horizontal="center"/>
    </xf>
    <xf numFmtId="0" fontId="11" fillId="0" borderId="0" xfId="321" quotePrefix="1" applyFont="1" applyBorder="1" applyAlignment="1" applyProtection="1">
      <alignment horizontal="center"/>
    </xf>
    <xf numFmtId="0" fontId="5" fillId="0" borderId="27" xfId="321" applyBorder="1" applyProtection="1"/>
    <xf numFmtId="0" fontId="5" fillId="0" borderId="22" xfId="321" applyBorder="1" applyProtection="1"/>
    <xf numFmtId="0" fontId="11" fillId="0" borderId="71" xfId="321" quotePrefix="1" applyFont="1" applyFill="1" applyBorder="1" applyAlignment="1" applyProtection="1"/>
    <xf numFmtId="0" fontId="11" fillId="44" borderId="25" xfId="0" applyFont="1" applyFill="1" applyBorder="1" applyAlignment="1" applyProtection="1">
      <alignment horizontal="center" vertical="center" wrapText="1"/>
    </xf>
    <xf numFmtId="0" fontId="23" fillId="0" borderId="14" xfId="321" applyFont="1" applyFill="1" applyBorder="1" applyAlignment="1" applyProtection="1">
      <alignment horizontal="center"/>
    </xf>
    <xf numFmtId="0" fontId="11" fillId="0" borderId="0" xfId="321" applyFont="1" applyBorder="1" applyAlignment="1" applyProtection="1">
      <alignment horizontal="center"/>
    </xf>
    <xf numFmtId="0" fontId="11" fillId="0" borderId="0" xfId="321" quotePrefix="1" applyFont="1" applyBorder="1" applyAlignment="1" applyProtection="1">
      <alignment horizontal="center"/>
    </xf>
    <xf numFmtId="0" fontId="11" fillId="45" borderId="89" xfId="321" quotePrefix="1" applyFont="1" applyFill="1" applyBorder="1" applyAlignment="1" applyProtection="1">
      <alignment horizontal="left"/>
    </xf>
    <xf numFmtId="0" fontId="23" fillId="45" borderId="89" xfId="321" quotePrefix="1" applyFont="1" applyFill="1" applyBorder="1" applyAlignment="1" applyProtection="1">
      <alignment horizontal="left"/>
    </xf>
    <xf numFmtId="168" fontId="11" fillId="45" borderId="89" xfId="321" quotePrefix="1" applyNumberFormat="1" applyFont="1" applyFill="1" applyBorder="1" applyAlignment="1" applyProtection="1">
      <alignment horizontal="center"/>
    </xf>
    <xf numFmtId="166" fontId="11" fillId="45" borderId="89" xfId="321" quotePrefix="1" applyNumberFormat="1" applyFont="1" applyFill="1" applyBorder="1" applyAlignment="1" applyProtection="1">
      <alignment horizontal="center"/>
    </xf>
    <xf numFmtId="0" fontId="11" fillId="45" borderId="89" xfId="321" quotePrefix="1" applyFont="1" applyFill="1" applyBorder="1" applyAlignment="1" applyProtection="1">
      <alignment horizontal="center"/>
    </xf>
    <xf numFmtId="0" fontId="21" fillId="45" borderId="89" xfId="321" applyFont="1" applyFill="1" applyBorder="1" applyAlignment="1" applyProtection="1">
      <alignment horizontal="center" vertical="center"/>
    </xf>
    <xf numFmtId="4" fontId="14" fillId="45" borderId="89" xfId="208" quotePrefix="1" applyNumberFormat="1" applyFont="1" applyFill="1" applyBorder="1" applyAlignment="1" applyProtection="1">
      <alignment horizontal="center" vertical="center"/>
    </xf>
    <xf numFmtId="166" fontId="14" fillId="0" borderId="34" xfId="208" applyNumberFormat="1" applyFont="1" applyBorder="1" applyAlignment="1" applyProtection="1">
      <alignment horizontal="center"/>
    </xf>
    <xf numFmtId="0" fontId="11" fillId="44" borderId="22" xfId="0" applyFont="1" applyFill="1" applyBorder="1" applyAlignment="1" applyProtection="1"/>
    <xf numFmtId="0" fontId="11" fillId="44" borderId="31" xfId="321" applyFont="1" applyFill="1" applyBorder="1" applyAlignment="1" applyProtection="1"/>
    <xf numFmtId="0" fontId="11" fillId="44" borderId="0" xfId="321" applyFont="1" applyFill="1" applyBorder="1" applyAlignment="1" applyProtection="1"/>
    <xf numFmtId="0" fontId="23" fillId="65" borderId="0" xfId="321" applyFont="1" applyFill="1" applyBorder="1" applyAlignment="1" applyProtection="1">
      <alignment horizontal="center"/>
    </xf>
    <xf numFmtId="0" fontId="11" fillId="0" borderId="0" xfId="321" quotePrefix="1" applyFont="1" applyFill="1" applyBorder="1" applyAlignment="1" applyProtection="1">
      <alignment horizontal="center"/>
    </xf>
    <xf numFmtId="0" fontId="11" fillId="0" borderId="16" xfId="321" quotePrefix="1" applyFont="1" applyBorder="1" applyAlignment="1" applyProtection="1">
      <alignment horizontal="left"/>
    </xf>
    <xf numFmtId="0" fontId="11" fillId="0" borderId="26" xfId="321" applyFont="1" applyBorder="1" applyAlignment="1" applyProtection="1">
      <alignment horizontal="center"/>
    </xf>
    <xf numFmtId="0" fontId="11" fillId="0" borderId="16" xfId="321" applyFont="1" applyBorder="1" applyAlignment="1" applyProtection="1">
      <alignment horizontal="center"/>
    </xf>
    <xf numFmtId="0" fontId="11" fillId="44" borderId="23" xfId="321" quotePrefix="1" applyFont="1" applyFill="1" applyBorder="1" applyAlignment="1" applyProtection="1">
      <alignment horizontal="center"/>
    </xf>
    <xf numFmtId="0" fontId="11" fillId="44" borderId="14" xfId="321" quotePrefix="1" applyFont="1" applyFill="1" applyBorder="1" applyAlignment="1" applyProtection="1">
      <alignment horizontal="center"/>
    </xf>
    <xf numFmtId="0" fontId="11" fillId="0" borderId="16" xfId="321" applyFont="1" applyBorder="1" applyAlignment="1" applyProtection="1">
      <alignment horizontal="left"/>
    </xf>
    <xf numFmtId="0" fontId="23" fillId="0" borderId="14" xfId="321" applyFont="1" applyFill="1" applyBorder="1" applyAlignment="1" applyProtection="1">
      <alignment horizontal="center"/>
    </xf>
    <xf numFmtId="0" fontId="23" fillId="65" borderId="0" xfId="321" applyFont="1" applyFill="1" applyBorder="1" applyAlignment="1" applyProtection="1">
      <alignment horizontal="center"/>
    </xf>
    <xf numFmtId="0" fontId="11" fillId="44" borderId="23" xfId="321" applyFont="1" applyFill="1" applyBorder="1" applyAlignment="1" applyProtection="1">
      <alignment horizontal="center"/>
    </xf>
    <xf numFmtId="0" fontId="11" fillId="44" borderId="27" xfId="321" applyFont="1" applyFill="1" applyBorder="1" applyAlignment="1" applyProtection="1">
      <alignment horizontal="center"/>
    </xf>
    <xf numFmtId="0" fontId="11" fillId="44" borderId="0" xfId="321" applyFont="1" applyFill="1" applyBorder="1" applyAlignment="1" applyProtection="1">
      <alignment horizontal="center"/>
    </xf>
    <xf numFmtId="0" fontId="11" fillId="0" borderId="34" xfId="321" quotePrefix="1" applyFont="1" applyBorder="1" applyAlignment="1" applyProtection="1">
      <alignment horizontal="left"/>
    </xf>
    <xf numFmtId="0" fontId="11" fillId="0" borderId="22" xfId="321" applyFont="1" applyBorder="1" applyAlignment="1" applyProtection="1">
      <alignment horizontal="center"/>
    </xf>
    <xf numFmtId="0" fontId="11" fillId="44" borderId="14" xfId="0" applyFont="1" applyFill="1" applyBorder="1" applyAlignment="1" applyProtection="1">
      <alignment horizontal="center"/>
    </xf>
    <xf numFmtId="0" fontId="11" fillId="44" borderId="24" xfId="321" applyFont="1" applyFill="1" applyBorder="1" applyAlignment="1" applyProtection="1">
      <alignment horizontal="center"/>
    </xf>
    <xf numFmtId="0" fontId="11" fillId="44" borderId="22" xfId="321" applyFont="1" applyFill="1" applyBorder="1" applyAlignment="1" applyProtection="1">
      <alignment horizontal="center"/>
    </xf>
    <xf numFmtId="0" fontId="11" fillId="44" borderId="14" xfId="0" applyFont="1" applyFill="1" applyBorder="1" applyAlignment="1" applyProtection="1">
      <alignment horizontal="center" vertical="center" wrapText="1"/>
    </xf>
    <xf numFmtId="0" fontId="11" fillId="64" borderId="0" xfId="321" applyFont="1" applyFill="1" applyBorder="1" applyAlignment="1" applyProtection="1">
      <alignment horizontal="center"/>
    </xf>
    <xf numFmtId="0" fontId="11" fillId="64" borderId="22" xfId="321" applyFont="1" applyFill="1" applyBorder="1" applyAlignment="1" applyProtection="1">
      <alignment horizontal="center"/>
    </xf>
    <xf numFmtId="4" fontId="22" fillId="65" borderId="87" xfId="208" applyNumberFormat="1" applyFont="1" applyFill="1" applyBorder="1" applyAlignment="1" applyProtection="1">
      <alignment horizontal="center"/>
    </xf>
    <xf numFmtId="0" fontId="11" fillId="0" borderId="113" xfId="321" quotePrefix="1" applyFont="1" applyBorder="1" applyAlignment="1" applyProtection="1">
      <alignment horizontal="left"/>
    </xf>
    <xf numFmtId="0" fontId="23" fillId="0" borderId="114" xfId="321" quotePrefix="1" applyFont="1" applyBorder="1" applyAlignment="1" applyProtection="1">
      <alignment horizontal="left"/>
    </xf>
    <xf numFmtId="0" fontId="5" fillId="0" borderId="115" xfId="321" applyBorder="1" applyProtection="1"/>
    <xf numFmtId="0" fontId="11" fillId="0" borderId="115" xfId="321" quotePrefix="1" applyFont="1" applyBorder="1" applyAlignment="1" applyProtection="1">
      <alignment horizontal="center"/>
    </xf>
    <xf numFmtId="0" fontId="11" fillId="0" borderId="120" xfId="321" quotePrefix="1" applyFont="1" applyBorder="1" applyAlignment="1" applyProtection="1">
      <alignment horizontal="left"/>
    </xf>
    <xf numFmtId="0" fontId="23" fillId="0" borderId="121" xfId="321" quotePrefix="1" applyFont="1" applyBorder="1" applyAlignment="1" applyProtection="1">
      <alignment horizontal="left"/>
    </xf>
    <xf numFmtId="168" fontId="11" fillId="0" borderId="122" xfId="321" applyNumberFormat="1" applyFont="1" applyBorder="1" applyAlignment="1" applyProtection="1">
      <alignment horizontal="center"/>
    </xf>
    <xf numFmtId="166" fontId="88" fillId="0" borderId="63" xfId="321" applyNumberFormat="1" applyFont="1" applyBorder="1" applyAlignment="1" applyProtection="1">
      <alignment horizontal="center"/>
    </xf>
    <xf numFmtId="0" fontId="11" fillId="0" borderId="63" xfId="321" quotePrefix="1" applyFont="1" applyFill="1" applyBorder="1" applyAlignment="1" applyProtection="1">
      <alignment horizontal="center"/>
    </xf>
    <xf numFmtId="0" fontId="23" fillId="0" borderId="0" xfId="321" quotePrefix="1" applyFont="1" applyBorder="1" applyAlignment="1" applyProtection="1">
      <alignment horizontal="left"/>
    </xf>
    <xf numFmtId="168" fontId="11" fillId="0" borderId="0" xfId="321" applyNumberFormat="1" applyFont="1" applyBorder="1" applyAlignment="1" applyProtection="1">
      <alignment horizontal="center"/>
    </xf>
    <xf numFmtId="0" fontId="21" fillId="0" borderId="0" xfId="321" applyFont="1" applyFill="1" applyBorder="1" applyAlignment="1" applyProtection="1">
      <alignment horizontal="center" vertical="center"/>
    </xf>
    <xf numFmtId="4" fontId="14" fillId="0" borderId="60" xfId="208" quotePrefix="1" applyNumberFormat="1" applyFont="1" applyBorder="1" applyAlignment="1" applyProtection="1">
      <alignment horizontal="center" vertical="center"/>
    </xf>
    <xf numFmtId="0" fontId="11" fillId="0" borderId="0" xfId="321" quotePrefix="1" applyFont="1" applyFill="1" applyBorder="1" applyAlignment="1" applyProtection="1">
      <alignment horizontal="left"/>
    </xf>
    <xf numFmtId="166" fontId="11" fillId="0" borderId="0" xfId="321" applyNumberFormat="1" applyFont="1" applyFill="1" applyBorder="1" applyAlignment="1" applyProtection="1">
      <alignment horizontal="center"/>
    </xf>
    <xf numFmtId="166" fontId="14" fillId="0" borderId="0" xfId="321" quotePrefix="1" applyNumberFormat="1" applyFont="1" applyFill="1" applyBorder="1" applyAlignment="1" applyProtection="1">
      <alignment horizontal="center"/>
    </xf>
    <xf numFmtId="0" fontId="95" fillId="0" borderId="0" xfId="321" applyFont="1" applyBorder="1" applyProtection="1"/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 vertical="center" wrapText="1"/>
    </xf>
    <xf numFmtId="0" fontId="93" fillId="0" borderId="125" xfId="321" quotePrefix="1" applyFont="1" applyBorder="1" applyAlignment="1" applyProtection="1">
      <alignment horizontal="left"/>
    </xf>
    <xf numFmtId="0" fontId="14" fillId="0" borderId="126" xfId="321" quotePrefix="1" applyFont="1" applyBorder="1" applyAlignment="1" applyProtection="1">
      <alignment horizontal="center"/>
    </xf>
    <xf numFmtId="168" fontId="11" fillId="0" borderId="127" xfId="321" applyNumberFormat="1" applyFont="1" applyBorder="1" applyAlignment="1" applyProtection="1">
      <alignment horizontal="center"/>
    </xf>
    <xf numFmtId="166" fontId="11" fillId="0" borderId="127" xfId="321" applyNumberFormat="1" applyFont="1" applyBorder="1" applyAlignment="1" applyProtection="1">
      <alignment horizontal="center"/>
    </xf>
    <xf numFmtId="0" fontId="11" fillId="0" borderId="127" xfId="321" applyFont="1" applyBorder="1" applyAlignment="1" applyProtection="1">
      <alignment horizontal="center"/>
    </xf>
    <xf numFmtId="0" fontId="11" fillId="0" borderId="126" xfId="321" applyFont="1" applyBorder="1" applyAlignment="1" applyProtection="1">
      <alignment horizontal="center"/>
    </xf>
    <xf numFmtId="0" fontId="22" fillId="0" borderId="127" xfId="321" applyFont="1" applyBorder="1" applyAlignment="1" applyProtection="1"/>
    <xf numFmtId="0" fontId="22" fillId="0" borderId="127" xfId="321" applyFont="1" applyBorder="1" applyAlignment="1" applyProtection="1">
      <alignment horizontal="center"/>
    </xf>
    <xf numFmtId="0" fontId="22" fillId="0" borderId="126" xfId="321" applyFont="1" applyBorder="1" applyAlignment="1" applyProtection="1">
      <alignment horizontal="center"/>
    </xf>
    <xf numFmtId="0" fontId="22" fillId="0" borderId="127" xfId="321" applyFont="1" applyFill="1" applyBorder="1" applyAlignment="1" applyProtection="1">
      <alignment horizontal="center"/>
    </xf>
    <xf numFmtId="4" fontId="14" fillId="0" borderId="128" xfId="208" quotePrefix="1" applyNumberFormat="1" applyFont="1" applyBorder="1" applyAlignment="1" applyProtection="1">
      <alignment horizontal="center" vertical="center"/>
    </xf>
    <xf numFmtId="0" fontId="11" fillId="0" borderId="129" xfId="321" quotePrefix="1" applyFont="1" applyFill="1" applyBorder="1" applyAlignment="1" applyProtection="1">
      <alignment horizontal="left"/>
    </xf>
    <xf numFmtId="4" fontId="11" fillId="0" borderId="130" xfId="208" quotePrefix="1" applyNumberFormat="1" applyFont="1" applyBorder="1" applyAlignment="1" applyProtection="1">
      <alignment horizontal="center" vertical="center"/>
    </xf>
    <xf numFmtId="0" fontId="93" fillId="0" borderId="131" xfId="321" quotePrefix="1" applyFont="1" applyBorder="1" applyAlignment="1" applyProtection="1">
      <alignment horizontal="left"/>
    </xf>
    <xf numFmtId="0" fontId="11" fillId="0" borderId="0" xfId="321" applyFont="1" applyFill="1" applyBorder="1" applyAlignment="1" applyProtection="1">
      <alignment horizontal="left"/>
    </xf>
    <xf numFmtId="168" fontId="11" fillId="0" borderId="0" xfId="321" applyNumberFormat="1" applyFont="1" applyFill="1" applyBorder="1" applyAlignment="1" applyProtection="1">
      <alignment horizontal="center"/>
    </xf>
    <xf numFmtId="4" fontId="11" fillId="0" borderId="132" xfId="208" quotePrefix="1" applyNumberFormat="1" applyFont="1" applyBorder="1" applyAlignment="1" applyProtection="1">
      <alignment horizontal="center" vertical="center"/>
    </xf>
    <xf numFmtId="0" fontId="11" fillId="0" borderId="129" xfId="321" applyFont="1" applyFill="1" applyBorder="1" applyAlignment="1" applyProtection="1">
      <alignment horizontal="left"/>
    </xf>
    <xf numFmtId="0" fontId="11" fillId="0" borderId="133" xfId="321" quotePrefix="1" applyFont="1" applyFill="1" applyBorder="1" applyAlignment="1" applyProtection="1">
      <alignment horizontal="left"/>
    </xf>
    <xf numFmtId="0" fontId="11" fillId="0" borderId="134" xfId="321" quotePrefix="1" applyFont="1" applyFill="1" applyBorder="1" applyAlignment="1" applyProtection="1">
      <alignment horizontal="center"/>
    </xf>
    <xf numFmtId="166" fontId="11" fillId="0" borderId="134" xfId="321" applyNumberFormat="1" applyFont="1" applyFill="1" applyBorder="1" applyAlignment="1" applyProtection="1">
      <alignment horizontal="center"/>
    </xf>
    <xf numFmtId="166" fontId="14" fillId="0" borderId="134" xfId="321" quotePrefix="1" applyNumberFormat="1" applyFont="1" applyFill="1" applyBorder="1" applyAlignment="1" applyProtection="1">
      <alignment horizontal="center"/>
    </xf>
    <xf numFmtId="0" fontId="11" fillId="0" borderId="134" xfId="321" applyFont="1" applyBorder="1" applyAlignment="1" applyProtection="1">
      <alignment horizontal="center"/>
    </xf>
    <xf numFmtId="0" fontId="11" fillId="0" borderId="135" xfId="321" applyFont="1" applyBorder="1" applyAlignment="1" applyProtection="1">
      <alignment horizontal="center"/>
    </xf>
    <xf numFmtId="0" fontId="11" fillId="0" borderId="136" xfId="321" applyFont="1" applyBorder="1" applyAlignment="1" applyProtection="1">
      <alignment horizontal="center"/>
    </xf>
    <xf numFmtId="0" fontId="11" fillId="0" borderId="137" xfId="321" applyFont="1" applyBorder="1" applyAlignment="1" applyProtection="1">
      <alignment horizontal="center"/>
    </xf>
    <xf numFmtId="0" fontId="11" fillId="0" borderId="134" xfId="0" applyFont="1" applyFill="1" applyBorder="1" applyAlignment="1" applyProtection="1">
      <alignment horizontal="center"/>
      <protection locked="0"/>
    </xf>
    <xf numFmtId="0" fontId="11" fillId="0" borderId="139" xfId="321" applyFont="1" applyBorder="1" applyAlignment="1" applyProtection="1">
      <alignment horizontal="center"/>
    </xf>
    <xf numFmtId="4" fontId="11" fillId="0" borderId="140" xfId="208" quotePrefix="1" applyNumberFormat="1" applyFont="1" applyBorder="1" applyAlignment="1" applyProtection="1">
      <alignment horizontal="center" vertical="center"/>
    </xf>
    <xf numFmtId="0" fontId="11" fillId="0" borderId="0" xfId="321" applyFont="1" applyBorder="1" applyAlignment="1" applyProtection="1">
      <alignment horizontal="left"/>
    </xf>
    <xf numFmtId="166" fontId="14" fillId="65" borderId="0" xfId="321" applyNumberFormat="1" applyFont="1" applyFill="1" applyBorder="1" applyAlignment="1" applyProtection="1">
      <alignment horizontal="center" vertical="center"/>
    </xf>
    <xf numFmtId="4" fontId="14" fillId="0" borderId="0" xfId="208" quotePrefix="1" applyNumberFormat="1" applyFont="1" applyBorder="1" applyAlignment="1" applyProtection="1">
      <alignment horizontal="center" vertical="center"/>
    </xf>
    <xf numFmtId="0" fontId="11" fillId="0" borderId="141" xfId="321" quotePrefix="1" applyFont="1" applyBorder="1" applyAlignment="1" applyProtection="1">
      <alignment horizontal="left"/>
    </xf>
    <xf numFmtId="0" fontId="23" fillId="0" borderId="29" xfId="321" quotePrefix="1" applyFont="1" applyBorder="1" applyAlignment="1" applyProtection="1">
      <alignment horizontal="left"/>
    </xf>
    <xf numFmtId="0" fontId="11" fillId="45" borderId="69" xfId="321" quotePrefix="1" applyFont="1" applyFill="1" applyBorder="1" applyAlignment="1" applyProtection="1">
      <alignment horizontal="left"/>
    </xf>
    <xf numFmtId="0" fontId="23" fillId="45" borderId="69" xfId="321" quotePrefix="1" applyFont="1" applyFill="1" applyBorder="1" applyAlignment="1" applyProtection="1">
      <alignment horizontal="left"/>
    </xf>
    <xf numFmtId="168" fontId="11" fillId="45" borderId="69" xfId="321" quotePrefix="1" applyNumberFormat="1" applyFont="1" applyFill="1" applyBorder="1" applyAlignment="1" applyProtection="1">
      <alignment horizontal="center"/>
    </xf>
    <xf numFmtId="166" fontId="11" fillId="45" borderId="69" xfId="321" quotePrefix="1" applyNumberFormat="1" applyFont="1" applyFill="1" applyBorder="1" applyAlignment="1" applyProtection="1">
      <alignment horizontal="center"/>
    </xf>
    <xf numFmtId="0" fontId="11" fillId="45" borderId="69" xfId="321" quotePrefix="1" applyFont="1" applyFill="1" applyBorder="1" applyAlignment="1" applyProtection="1">
      <alignment horizontal="center"/>
    </xf>
    <xf numFmtId="0" fontId="21" fillId="45" borderId="69" xfId="321" applyFont="1" applyFill="1" applyBorder="1" applyAlignment="1" applyProtection="1">
      <alignment horizontal="center" vertical="center"/>
    </xf>
    <xf numFmtId="4" fontId="14" fillId="45" borderId="69" xfId="208" quotePrefix="1" applyNumberFormat="1" applyFont="1" applyFill="1" applyBorder="1" applyAlignment="1" applyProtection="1">
      <alignment horizontal="center" vertical="center"/>
    </xf>
    <xf numFmtId="166" fontId="11" fillId="0" borderId="29" xfId="321" quotePrefix="1" applyNumberFormat="1" applyFont="1" applyBorder="1" applyAlignment="1" applyProtection="1">
      <alignment horizontal="center"/>
    </xf>
    <xf numFmtId="166" fontId="14" fillId="0" borderId="29" xfId="321" quotePrefix="1" applyNumberFormat="1" applyFont="1" applyBorder="1" applyAlignment="1" applyProtection="1">
      <alignment horizontal="center"/>
    </xf>
    <xf numFmtId="0" fontId="11" fillId="0" borderId="29" xfId="321" quotePrefix="1" applyFont="1" applyBorder="1" applyAlignment="1" applyProtection="1">
      <alignment horizontal="center"/>
    </xf>
    <xf numFmtId="0" fontId="21" fillId="65" borderId="29" xfId="321" applyFont="1" applyFill="1" applyBorder="1" applyAlignment="1" applyProtection="1">
      <alignment horizontal="center" vertical="center"/>
    </xf>
    <xf numFmtId="4" fontId="14" fillId="65" borderId="144" xfId="208" quotePrefix="1" applyNumberFormat="1" applyFont="1" applyFill="1" applyBorder="1" applyAlignment="1" applyProtection="1">
      <alignment horizontal="center" vertical="center"/>
    </xf>
    <xf numFmtId="0" fontId="11" fillId="0" borderId="21" xfId="321" quotePrefix="1" applyFont="1" applyBorder="1" applyAlignment="1" applyProtection="1">
      <alignment horizontal="left"/>
    </xf>
    <xf numFmtId="168" fontId="11" fillId="0" borderId="21" xfId="321" quotePrefix="1" applyNumberFormat="1" applyFont="1" applyBorder="1" applyAlignment="1" applyProtection="1">
      <alignment horizontal="center"/>
    </xf>
    <xf numFmtId="166" fontId="87" fillId="0" borderId="21" xfId="321" quotePrefix="1" applyNumberFormat="1" applyFont="1" applyBorder="1" applyAlignment="1" applyProtection="1">
      <alignment horizontal="center"/>
    </xf>
    <xf numFmtId="0" fontId="11" fillId="0" borderId="21" xfId="321" quotePrefix="1" applyFont="1" applyBorder="1" applyAlignment="1" applyProtection="1">
      <alignment horizontal="center"/>
    </xf>
    <xf numFmtId="166" fontId="14" fillId="65" borderId="21" xfId="321" applyNumberFormat="1" applyFont="1" applyFill="1" applyBorder="1" applyAlignment="1" applyProtection="1">
      <alignment vertical="center"/>
    </xf>
    <xf numFmtId="0" fontId="21" fillId="65" borderId="21" xfId="321" applyFont="1" applyFill="1" applyBorder="1" applyAlignment="1" applyProtection="1">
      <alignment horizontal="center" vertical="center"/>
    </xf>
    <xf numFmtId="4" fontId="14" fillId="65" borderId="21" xfId="208" quotePrefix="1" applyNumberFormat="1" applyFont="1" applyFill="1" applyBorder="1" applyAlignment="1" applyProtection="1">
      <alignment horizontal="center" vertical="center"/>
    </xf>
    <xf numFmtId="177" fontId="11" fillId="65" borderId="29" xfId="321" quotePrefix="1" applyNumberFormat="1" applyFont="1" applyFill="1" applyBorder="1" applyAlignment="1" applyProtection="1">
      <alignment horizontal="center"/>
    </xf>
    <xf numFmtId="177" fontId="14" fillId="65" borderId="29" xfId="321" quotePrefix="1" applyNumberFormat="1" applyFont="1" applyFill="1" applyBorder="1" applyAlignment="1" applyProtection="1">
      <alignment horizontal="center"/>
    </xf>
    <xf numFmtId="0" fontId="11" fillId="65" borderId="29" xfId="321" quotePrefix="1" applyFont="1" applyFill="1" applyBorder="1" applyAlignment="1" applyProtection="1">
      <alignment horizontal="center"/>
    </xf>
    <xf numFmtId="0" fontId="11" fillId="44" borderId="29" xfId="321" quotePrefix="1" applyFont="1" applyFill="1" applyBorder="1" applyAlignment="1" applyProtection="1"/>
    <xf numFmtId="4" fontId="14" fillId="65" borderId="146" xfId="208" quotePrefix="1" applyNumberFormat="1" applyFont="1" applyFill="1" applyBorder="1" applyAlignment="1" applyProtection="1">
      <alignment horizontal="center" vertical="center"/>
    </xf>
    <xf numFmtId="0" fontId="11" fillId="0" borderId="91" xfId="321" applyFont="1" applyBorder="1" applyProtection="1"/>
    <xf numFmtId="168" fontId="11" fillId="65" borderId="145" xfId="321" quotePrefix="1" applyNumberFormat="1" applyFont="1" applyFill="1" applyBorder="1" applyAlignment="1" applyProtection="1">
      <alignment horizontal="center"/>
    </xf>
    <xf numFmtId="166" fontId="88" fillId="65" borderId="145" xfId="321" quotePrefix="1" applyNumberFormat="1" applyFont="1" applyFill="1" applyBorder="1" applyAlignment="1" applyProtection="1">
      <alignment horizontal="center"/>
    </xf>
    <xf numFmtId="0" fontId="11" fillId="65" borderId="145" xfId="321" quotePrefix="1" applyFont="1" applyFill="1" applyBorder="1" applyAlignment="1" applyProtection="1">
      <alignment horizontal="center"/>
    </xf>
    <xf numFmtId="0" fontId="21" fillId="65" borderId="145" xfId="321" applyFont="1" applyFill="1" applyBorder="1" applyAlignment="1" applyProtection="1">
      <alignment horizontal="center" vertical="center"/>
    </xf>
    <xf numFmtId="4" fontId="14" fillId="65" borderId="145" xfId="208" quotePrefix="1" applyNumberFormat="1" applyFont="1" applyFill="1" applyBorder="1" applyAlignment="1" applyProtection="1">
      <alignment horizontal="center" vertical="center"/>
    </xf>
    <xf numFmtId="0" fontId="11" fillId="0" borderId="147" xfId="321" applyFont="1" applyBorder="1" applyProtection="1"/>
    <xf numFmtId="0" fontId="11" fillId="0" borderId="148" xfId="321" applyFont="1" applyBorder="1" applyProtection="1"/>
    <xf numFmtId="168" fontId="11" fillId="0" borderId="148" xfId="321" applyNumberFormat="1" applyFont="1" applyBorder="1" applyProtection="1"/>
    <xf numFmtId="166" fontId="11" fillId="0" borderId="148" xfId="321" applyNumberFormat="1" applyFont="1" applyBorder="1" applyProtection="1"/>
    <xf numFmtId="0" fontId="11" fillId="0" borderId="148" xfId="321" applyFont="1" applyBorder="1" applyAlignment="1" applyProtection="1">
      <alignment horizontal="center"/>
    </xf>
    <xf numFmtId="2" fontId="11" fillId="0" borderId="149" xfId="321" applyNumberFormat="1" applyFont="1" applyBorder="1" applyProtection="1"/>
    <xf numFmtId="0" fontId="18" fillId="0" borderId="150" xfId="321" applyFont="1" applyBorder="1" applyProtection="1"/>
    <xf numFmtId="166" fontId="11" fillId="0" borderId="0" xfId="321" quotePrefix="1" applyNumberFormat="1" applyFont="1" applyBorder="1" applyAlignment="1" applyProtection="1">
      <alignment horizontal="center"/>
    </xf>
    <xf numFmtId="4" fontId="22" fillId="0" borderId="151" xfId="208" applyNumberFormat="1" applyFont="1" applyBorder="1" applyAlignment="1" applyProtection="1">
      <alignment horizontal="center"/>
    </xf>
    <xf numFmtId="4" fontId="11" fillId="0" borderId="153" xfId="208" quotePrefix="1" applyNumberFormat="1" applyFont="1" applyBorder="1" applyAlignment="1" applyProtection="1">
      <alignment horizontal="center" vertical="center"/>
    </xf>
    <xf numFmtId="0" fontId="5" fillId="0" borderId="150" xfId="321" applyBorder="1" applyProtection="1"/>
    <xf numFmtId="169" fontId="5" fillId="0" borderId="0" xfId="208" applyNumberFormat="1" applyBorder="1" applyAlignment="1">
      <alignment horizontal="center"/>
    </xf>
    <xf numFmtId="0" fontId="5" fillId="0" borderId="154" xfId="321" applyBorder="1" applyProtection="1"/>
    <xf numFmtId="0" fontId="5" fillId="0" borderId="0" xfId="321" applyBorder="1" applyAlignment="1">
      <alignment horizontal="center"/>
    </xf>
    <xf numFmtId="0" fontId="11" fillId="0" borderId="152" xfId="321" quotePrefix="1" applyFont="1" applyBorder="1" applyAlignment="1" applyProtection="1">
      <alignment horizontal="left"/>
    </xf>
    <xf numFmtId="166" fontId="11" fillId="0" borderId="157" xfId="208" applyNumberFormat="1" applyFont="1" applyBorder="1" applyAlignment="1" applyProtection="1">
      <alignment horizontal="center"/>
    </xf>
    <xf numFmtId="166" fontId="14" fillId="0" borderId="157" xfId="208" applyNumberFormat="1" applyFont="1" applyBorder="1" applyAlignment="1" applyProtection="1">
      <alignment horizontal="center"/>
    </xf>
    <xf numFmtId="0" fontId="11" fillId="0" borderId="157" xfId="321" applyFont="1" applyBorder="1" applyProtection="1"/>
    <xf numFmtId="0" fontId="11" fillId="0" borderId="158" xfId="321" applyFont="1" applyBorder="1" applyProtection="1"/>
    <xf numFmtId="0" fontId="11" fillId="0" borderId="159" xfId="321" applyFont="1" applyBorder="1" applyProtection="1"/>
    <xf numFmtId="0" fontId="11" fillId="0" borderId="160" xfId="321" applyFont="1" applyBorder="1" applyProtection="1"/>
    <xf numFmtId="0" fontId="11" fillId="0" borderId="157" xfId="0" applyFont="1" applyFill="1" applyBorder="1" applyAlignment="1" applyProtection="1">
      <alignment horizontal="center"/>
      <protection locked="0"/>
    </xf>
    <xf numFmtId="0" fontId="11" fillId="44" borderId="159" xfId="321" quotePrefix="1" applyFont="1" applyFill="1" applyBorder="1" applyAlignment="1" applyProtection="1">
      <alignment horizontal="center" wrapText="1"/>
    </xf>
    <xf numFmtId="0" fontId="11" fillId="44" borderId="159" xfId="321" quotePrefix="1" applyFont="1" applyFill="1" applyBorder="1" applyAlignment="1" applyProtection="1">
      <alignment horizontal="center"/>
    </xf>
    <xf numFmtId="0" fontId="11" fillId="64" borderId="159" xfId="321" applyFont="1" applyFill="1" applyBorder="1" applyAlignment="1" applyProtection="1">
      <alignment horizontal="center"/>
    </xf>
    <xf numFmtId="0" fontId="11" fillId="64" borderId="160" xfId="321" applyFont="1" applyFill="1" applyBorder="1" applyAlignment="1" applyProtection="1">
      <alignment horizontal="center"/>
    </xf>
    <xf numFmtId="0" fontId="11" fillId="0" borderId="157" xfId="321" applyFont="1" applyBorder="1" applyAlignment="1" applyProtection="1">
      <alignment horizontal="center" vertical="center"/>
    </xf>
    <xf numFmtId="4" fontId="11" fillId="0" borderId="161" xfId="208" quotePrefix="1" applyNumberFormat="1" applyFont="1" applyBorder="1" applyAlignment="1" applyProtection="1">
      <alignment horizontal="center" vertical="center"/>
    </xf>
    <xf numFmtId="0" fontId="95" fillId="0" borderId="162" xfId="321" applyFont="1" applyBorder="1" applyProtection="1"/>
    <xf numFmtId="0" fontId="14" fillId="0" borderId="163" xfId="321" applyFont="1" applyBorder="1" applyAlignment="1" applyProtection="1">
      <alignment horizontal="center"/>
    </xf>
    <xf numFmtId="0" fontId="11" fillId="0" borderId="163" xfId="321" quotePrefix="1" applyFont="1" applyBorder="1" applyAlignment="1" applyProtection="1">
      <alignment horizontal="center"/>
    </xf>
    <xf numFmtId="166" fontId="11" fillId="0" borderId="163" xfId="321" quotePrefix="1" applyNumberFormat="1" applyFont="1" applyBorder="1" applyAlignment="1" applyProtection="1">
      <alignment horizontal="center"/>
    </xf>
    <xf numFmtId="0" fontId="11" fillId="0" borderId="163" xfId="321" applyFont="1" applyBorder="1" applyAlignment="1" applyProtection="1">
      <alignment horizontal="center"/>
    </xf>
    <xf numFmtId="0" fontId="20" fillId="0" borderId="164" xfId="321" quotePrefix="1" applyFont="1" applyBorder="1" applyAlignment="1" applyProtection="1"/>
    <xf numFmtId="0" fontId="22" fillId="0" borderId="163" xfId="321" applyFont="1" applyBorder="1" applyAlignment="1" applyProtection="1">
      <alignment horizontal="center" vertical="center"/>
    </xf>
    <xf numFmtId="0" fontId="24" fillId="0" borderId="163" xfId="321" quotePrefix="1" applyFont="1" applyBorder="1" applyAlignment="1" applyProtection="1"/>
    <xf numFmtId="0" fontId="22" fillId="0" borderId="163" xfId="321" quotePrefix="1" applyFont="1" applyBorder="1" applyAlignment="1" applyProtection="1">
      <alignment horizontal="center" vertical="center"/>
    </xf>
    <xf numFmtId="0" fontId="14" fillId="0" borderId="163" xfId="321" quotePrefix="1" applyFont="1" applyBorder="1" applyAlignment="1" applyProtection="1"/>
    <xf numFmtId="0" fontId="23" fillId="0" borderId="164" xfId="321" applyFont="1" applyFill="1" applyBorder="1" applyAlignment="1" applyProtection="1">
      <alignment horizontal="center"/>
    </xf>
    <xf numFmtId="4" fontId="22" fillId="0" borderId="165" xfId="208" applyNumberFormat="1" applyFont="1" applyBorder="1" applyAlignment="1" applyProtection="1">
      <alignment horizontal="center"/>
    </xf>
    <xf numFmtId="0" fontId="11" fillId="0" borderId="166" xfId="321" applyFont="1" applyBorder="1" applyAlignment="1" applyProtection="1"/>
    <xf numFmtId="4" fontId="11" fillId="0" borderId="167" xfId="208" quotePrefix="1" applyNumberFormat="1" applyFont="1" applyBorder="1" applyAlignment="1" applyProtection="1">
      <alignment horizontal="center" vertical="center"/>
    </xf>
    <xf numFmtId="0" fontId="97" fillId="0" borderId="166" xfId="321" applyFont="1" applyBorder="1" applyAlignment="1" applyProtection="1"/>
    <xf numFmtId="0" fontId="11" fillId="0" borderId="166" xfId="321" applyFont="1" applyBorder="1" applyAlignment="1" applyProtection="1">
      <alignment horizontal="left"/>
    </xf>
    <xf numFmtId="0" fontId="11" fillId="0" borderId="168" xfId="321" applyFont="1" applyBorder="1" applyAlignment="1" applyProtection="1">
      <alignment horizontal="left"/>
    </xf>
    <xf numFmtId="0" fontId="11" fillId="0" borderId="169" xfId="321" applyFont="1" applyBorder="1" applyAlignment="1" applyProtection="1">
      <alignment horizontal="left"/>
    </xf>
    <xf numFmtId="166" fontId="11" fillId="0" borderId="170" xfId="321" applyNumberFormat="1" applyFont="1" applyBorder="1" applyAlignment="1" applyProtection="1">
      <alignment horizontal="center"/>
    </xf>
    <xf numFmtId="166" fontId="14" fillId="0" borderId="170" xfId="321" applyNumberFormat="1" applyFont="1" applyBorder="1" applyAlignment="1" applyProtection="1">
      <alignment horizontal="center"/>
    </xf>
    <xf numFmtId="0" fontId="11" fillId="0" borderId="169" xfId="321" applyFont="1" applyBorder="1" applyAlignment="1" applyProtection="1">
      <alignment horizontal="center" vertical="center"/>
    </xf>
    <xf numFmtId="4" fontId="11" fillId="0" borderId="176" xfId="208" quotePrefix="1" applyNumberFormat="1" applyFont="1" applyBorder="1" applyAlignment="1" applyProtection="1">
      <alignment horizontal="center" vertical="center"/>
    </xf>
    <xf numFmtId="0" fontId="11" fillId="0" borderId="152" xfId="321" quotePrefix="1" applyFont="1" applyBorder="1" applyAlignment="1" applyProtection="1">
      <alignment horizontal="left"/>
    </xf>
    <xf numFmtId="0" fontId="11" fillId="0" borderId="34" xfId="321" quotePrefix="1" applyFont="1" applyBorder="1" applyAlignment="1" applyProtection="1">
      <alignment horizontal="left"/>
    </xf>
    <xf numFmtId="0" fontId="11" fillId="64" borderId="0" xfId="321" applyFont="1" applyFill="1" applyBorder="1" applyAlignment="1" applyProtection="1">
      <alignment horizontal="center"/>
    </xf>
    <xf numFmtId="0" fontId="11" fillId="64" borderId="22" xfId="321" applyFont="1" applyFill="1" applyBorder="1" applyAlignment="1" applyProtection="1">
      <alignment horizontal="center"/>
    </xf>
    <xf numFmtId="0" fontId="11" fillId="44" borderId="27" xfId="321" applyFont="1" applyFill="1" applyBorder="1" applyAlignment="1" applyProtection="1">
      <alignment horizontal="center"/>
    </xf>
    <xf numFmtId="0" fontId="11" fillId="44" borderId="22" xfId="321" applyFont="1" applyFill="1" applyBorder="1" applyAlignment="1" applyProtection="1">
      <alignment horizontal="center"/>
    </xf>
    <xf numFmtId="0" fontId="11" fillId="0" borderId="16" xfId="321" applyFont="1" applyBorder="1" applyAlignment="1" applyProtection="1">
      <alignment horizontal="left"/>
    </xf>
    <xf numFmtId="0" fontId="11" fillId="44" borderId="0" xfId="321" applyFont="1" applyFill="1" applyBorder="1" applyAlignment="1" applyProtection="1">
      <alignment horizontal="center"/>
    </xf>
    <xf numFmtId="0" fontId="11" fillId="44" borderId="0" xfId="321" applyFont="1" applyFill="1" applyBorder="1" applyAlignment="1" applyProtection="1">
      <alignment horizontal="center"/>
    </xf>
    <xf numFmtId="0" fontId="11" fillId="0" borderId="0" xfId="321" quotePrefix="1" applyFont="1" applyFill="1" applyBorder="1" applyAlignment="1" applyProtection="1">
      <alignment horizontal="center"/>
    </xf>
    <xf numFmtId="0" fontId="11" fillId="0" borderId="0" xfId="321" applyFont="1" applyBorder="1" applyAlignment="1" applyProtection="1">
      <alignment horizontal="center"/>
    </xf>
    <xf numFmtId="0" fontId="11" fillId="0" borderId="16" xfId="321" applyFont="1" applyBorder="1" applyAlignment="1" applyProtection="1">
      <alignment horizontal="center"/>
    </xf>
    <xf numFmtId="0" fontId="11" fillId="44" borderId="135" xfId="0" applyFont="1" applyFill="1" applyBorder="1" applyAlignment="1" applyProtection="1"/>
    <xf numFmtId="0" fontId="11" fillId="44" borderId="32" xfId="0" applyFont="1" applyFill="1" applyBorder="1" applyAlignment="1" applyProtection="1"/>
    <xf numFmtId="0" fontId="11" fillId="44" borderId="24" xfId="0" applyFont="1" applyFill="1" applyBorder="1" applyAlignment="1" applyProtection="1"/>
    <xf numFmtId="0" fontId="11" fillId="44" borderId="34" xfId="0" applyFont="1" applyFill="1" applyBorder="1" applyAlignment="1" applyProtection="1"/>
    <xf numFmtId="0" fontId="11" fillId="0" borderId="60" xfId="321" applyFont="1" applyBorder="1" applyAlignment="1" applyProtection="1">
      <alignment horizontal="left"/>
    </xf>
    <xf numFmtId="0" fontId="14" fillId="0" borderId="45" xfId="321" quotePrefix="1" applyFont="1" applyBorder="1" applyAlignment="1" applyProtection="1">
      <alignment horizontal="left"/>
    </xf>
    <xf numFmtId="0" fontId="14" fillId="0" borderId="14" xfId="321" quotePrefix="1" applyFont="1" applyBorder="1" applyAlignment="1" applyProtection="1">
      <alignment horizontal="left"/>
    </xf>
    <xf numFmtId="0" fontId="11" fillId="0" borderId="26" xfId="321" quotePrefix="1" applyFont="1" applyBorder="1" applyAlignment="1" applyProtection="1">
      <alignment horizontal="center"/>
    </xf>
    <xf numFmtId="0" fontId="11" fillId="0" borderId="34" xfId="321" quotePrefix="1" applyFont="1" applyBorder="1" applyAlignment="1" applyProtection="1">
      <alignment horizontal="center"/>
    </xf>
    <xf numFmtId="0" fontId="11" fillId="0" borderId="16" xfId="321" quotePrefix="1" applyFont="1" applyBorder="1" applyAlignment="1" applyProtection="1">
      <alignment horizontal="center"/>
    </xf>
    <xf numFmtId="0" fontId="11" fillId="0" borderId="26" xfId="321" quotePrefix="1" applyFont="1" applyFill="1" applyBorder="1" applyAlignment="1" applyProtection="1">
      <alignment horizontal="center"/>
      <protection locked="0"/>
    </xf>
    <xf numFmtId="0" fontId="11" fillId="0" borderId="16" xfId="321" quotePrefix="1" applyFont="1" applyFill="1" applyBorder="1" applyAlignment="1" applyProtection="1">
      <alignment horizontal="center"/>
      <protection locked="0"/>
    </xf>
    <xf numFmtId="0" fontId="23" fillId="0" borderId="0" xfId="321" applyFont="1" applyFill="1" applyBorder="1" applyAlignment="1" applyProtection="1">
      <alignment horizontal="center"/>
    </xf>
    <xf numFmtId="0" fontId="11" fillId="0" borderId="15" xfId="321" quotePrefix="1" applyFont="1" applyFill="1" applyBorder="1" applyAlignment="1" applyProtection="1">
      <alignment horizontal="center"/>
      <protection locked="0"/>
    </xf>
    <xf numFmtId="0" fontId="11" fillId="65" borderId="26" xfId="321" quotePrefix="1" applyFont="1" applyFill="1" applyBorder="1" applyAlignment="1" applyProtection="1">
      <alignment horizontal="center"/>
      <protection locked="0"/>
    </xf>
    <xf numFmtId="0" fontId="11" fillId="65" borderId="16" xfId="321" quotePrefix="1" applyFont="1" applyFill="1" applyBorder="1" applyAlignment="1" applyProtection="1">
      <alignment horizontal="center"/>
      <protection locked="0"/>
    </xf>
    <xf numFmtId="0" fontId="23" fillId="65" borderId="0" xfId="321" applyFont="1" applyFill="1" applyBorder="1" applyAlignment="1" applyProtection="1">
      <alignment horizontal="center"/>
    </xf>
    <xf numFmtId="0" fontId="23" fillId="65" borderId="14" xfId="321" applyFont="1" applyFill="1" applyBorder="1" applyAlignment="1" applyProtection="1">
      <alignment horizontal="center"/>
    </xf>
    <xf numFmtId="0" fontId="23" fillId="0" borderId="14" xfId="321" applyFont="1" applyBorder="1" applyAlignment="1" applyProtection="1">
      <alignment horizontal="center"/>
    </xf>
    <xf numFmtId="0" fontId="11" fillId="0" borderId="152" xfId="321" quotePrefix="1" applyFont="1" applyBorder="1" applyAlignment="1" applyProtection="1">
      <alignment horizontal="left"/>
    </xf>
    <xf numFmtId="0" fontId="11" fillId="0" borderId="16" xfId="321" quotePrefix="1" applyFont="1" applyBorder="1" applyAlignment="1" applyProtection="1">
      <alignment horizontal="left"/>
    </xf>
    <xf numFmtId="0" fontId="23" fillId="65" borderId="34" xfId="321" applyFont="1" applyFill="1" applyBorder="1" applyAlignment="1" applyProtection="1">
      <alignment horizontal="center"/>
    </xf>
    <xf numFmtId="0" fontId="11" fillId="65" borderId="32" xfId="321" quotePrefix="1" applyFont="1" applyFill="1" applyBorder="1" applyAlignment="1" applyProtection="1">
      <alignment horizontal="center"/>
      <protection locked="0"/>
    </xf>
    <xf numFmtId="0" fontId="11" fillId="65" borderId="24" xfId="321" quotePrefix="1" applyFont="1" applyFill="1" applyBorder="1" applyAlignment="1" applyProtection="1">
      <alignment horizontal="center"/>
      <protection locked="0"/>
    </xf>
    <xf numFmtId="0" fontId="11" fillId="44" borderId="23" xfId="0" applyFont="1" applyFill="1" applyBorder="1" applyAlignment="1" applyProtection="1">
      <alignment horizontal="center"/>
    </xf>
    <xf numFmtId="0" fontId="11" fillId="44" borderId="0" xfId="0" applyFont="1" applyFill="1" applyBorder="1" applyAlignment="1" applyProtection="1">
      <alignment horizontal="center"/>
    </xf>
    <xf numFmtId="0" fontId="11" fillId="44" borderId="27" xfId="0" applyFont="1" applyFill="1" applyBorder="1" applyAlignment="1" applyProtection="1">
      <alignment horizontal="center"/>
    </xf>
    <xf numFmtId="0" fontId="11" fillId="65" borderId="65" xfId="321" quotePrefix="1" applyFont="1" applyFill="1" applyBorder="1" applyAlignment="1" applyProtection="1">
      <alignment horizontal="left"/>
    </xf>
    <xf numFmtId="0" fontId="11" fillId="65" borderId="29" xfId="321" applyFont="1" applyFill="1" applyBorder="1" applyAlignment="1" applyProtection="1">
      <alignment horizontal="left"/>
    </xf>
    <xf numFmtId="0" fontId="11" fillId="0" borderId="32" xfId="321" quotePrefix="1" applyFont="1" applyFill="1" applyBorder="1" applyAlignment="1" applyProtection="1">
      <alignment horizontal="center"/>
      <protection locked="0"/>
    </xf>
    <xf numFmtId="0" fontId="11" fillId="0" borderId="24" xfId="321" quotePrefix="1" applyFont="1" applyFill="1" applyBorder="1" applyAlignment="1" applyProtection="1">
      <alignment horizontal="center"/>
      <protection locked="0"/>
    </xf>
    <xf numFmtId="0" fontId="11" fillId="0" borderId="0" xfId="321" quotePrefix="1" applyFont="1" applyFill="1" applyBorder="1" applyAlignment="1" applyProtection="1">
      <alignment horizontal="center"/>
    </xf>
    <xf numFmtId="0" fontId="11" fillId="0" borderId="22" xfId="321" quotePrefix="1" applyFont="1" applyFill="1" applyBorder="1" applyAlignment="1" applyProtection="1">
      <alignment horizontal="center"/>
    </xf>
    <xf numFmtId="0" fontId="23" fillId="0" borderId="23" xfId="321" applyFont="1" applyFill="1" applyBorder="1" applyAlignment="1" applyProtection="1">
      <alignment horizontal="center"/>
    </xf>
    <xf numFmtId="0" fontId="93" fillId="0" borderId="0" xfId="321" quotePrefix="1" applyFont="1" applyBorder="1" applyAlignment="1" applyProtection="1">
      <alignment horizontal="left" vertical="center"/>
    </xf>
    <xf numFmtId="0" fontId="93" fillId="0" borderId="0" xfId="321" applyFont="1" applyBorder="1" applyAlignment="1" applyProtection="1">
      <alignment horizontal="left" vertical="center"/>
    </xf>
    <xf numFmtId="0" fontId="11" fillId="65" borderId="103" xfId="321" quotePrefix="1" applyFont="1" applyFill="1" applyBorder="1" applyAlignment="1" applyProtection="1">
      <alignment horizontal="left"/>
    </xf>
    <xf numFmtId="0" fontId="11" fillId="65" borderId="15" xfId="321" applyFont="1" applyFill="1" applyBorder="1" applyAlignment="1" applyProtection="1">
      <alignment horizontal="left"/>
    </xf>
    <xf numFmtId="0" fontId="23" fillId="0" borderId="35" xfId="321" applyFont="1" applyBorder="1" applyAlignment="1" applyProtection="1">
      <alignment horizontal="center"/>
    </xf>
    <xf numFmtId="0" fontId="14" fillId="0" borderId="44" xfId="321" quotePrefix="1" applyFont="1" applyBorder="1" applyAlignment="1" applyProtection="1">
      <alignment horizontal="left"/>
    </xf>
    <xf numFmtId="0" fontId="14" fillId="0" borderId="35" xfId="321" quotePrefix="1" applyFont="1" applyBorder="1" applyAlignment="1" applyProtection="1">
      <alignment horizontal="left"/>
    </xf>
    <xf numFmtId="0" fontId="23" fillId="0" borderId="21" xfId="321" applyFont="1" applyBorder="1" applyAlignment="1" applyProtection="1">
      <alignment horizontal="center"/>
    </xf>
    <xf numFmtId="0" fontId="14" fillId="0" borderId="70" xfId="321" quotePrefix="1" applyFont="1" applyBorder="1" applyAlignment="1" applyProtection="1">
      <alignment horizontal="left"/>
    </xf>
    <xf numFmtId="0" fontId="14" fillId="0" borderId="69" xfId="321" quotePrefix="1" applyFont="1" applyBorder="1" applyAlignment="1" applyProtection="1">
      <alignment horizontal="left"/>
    </xf>
    <xf numFmtId="0" fontId="23" fillId="0" borderId="69" xfId="321" applyFont="1" applyFill="1" applyBorder="1" applyAlignment="1" applyProtection="1">
      <alignment horizontal="center"/>
    </xf>
    <xf numFmtId="0" fontId="11" fillId="0" borderId="143" xfId="321" applyFont="1" applyBorder="1" applyAlignment="1" applyProtection="1">
      <alignment horizontal="left"/>
    </xf>
    <xf numFmtId="0" fontId="11" fillId="0" borderId="29" xfId="321" applyFont="1" applyBorder="1" applyAlignment="1" applyProtection="1">
      <alignment horizontal="left"/>
    </xf>
    <xf numFmtId="0" fontId="11" fillId="44" borderId="15" xfId="321" applyFont="1" applyFill="1" applyBorder="1" applyAlignment="1" applyProtection="1">
      <alignment horizontal="left"/>
    </xf>
    <xf numFmtId="0" fontId="11" fillId="44" borderId="26" xfId="321" quotePrefix="1" applyFont="1" applyFill="1" applyBorder="1" applyAlignment="1" applyProtection="1">
      <alignment horizontal="center"/>
    </xf>
    <xf numFmtId="0" fontId="11" fillId="44" borderId="34" xfId="321" applyFont="1" applyFill="1" applyBorder="1" applyAlignment="1" applyProtection="1">
      <alignment horizontal="center"/>
    </xf>
    <xf numFmtId="0" fontId="11" fillId="44" borderId="16" xfId="321" applyFont="1" applyFill="1" applyBorder="1" applyAlignment="1" applyProtection="1">
      <alignment horizontal="center"/>
    </xf>
    <xf numFmtId="0" fontId="14" fillId="0" borderId="59" xfId="321" quotePrefix="1" applyFont="1" applyBorder="1" applyAlignment="1" applyProtection="1">
      <alignment horizontal="left"/>
    </xf>
    <xf numFmtId="0" fontId="14" fillId="0" borderId="60" xfId="321" quotePrefix="1" applyFont="1" applyBorder="1" applyAlignment="1" applyProtection="1">
      <alignment horizontal="left"/>
    </xf>
    <xf numFmtId="0" fontId="93" fillId="0" borderId="80" xfId="321" quotePrefix="1" applyFont="1" applyBorder="1" applyAlignment="1" applyProtection="1">
      <alignment horizontal="left" vertical="center"/>
    </xf>
    <xf numFmtId="0" fontId="93" fillId="0" borderId="80" xfId="321" applyFont="1" applyBorder="1" applyAlignment="1" applyProtection="1">
      <alignment horizontal="left" vertical="center"/>
    </xf>
    <xf numFmtId="0" fontId="23" fillId="0" borderId="14" xfId="321" applyFont="1" applyFill="1" applyBorder="1" applyAlignment="1" applyProtection="1">
      <alignment horizontal="center"/>
    </xf>
    <xf numFmtId="0" fontId="50" fillId="49" borderId="32" xfId="0" quotePrefix="1" applyFont="1" applyFill="1" applyBorder="1" applyAlignment="1" applyProtection="1">
      <alignment horizontal="center" wrapText="1"/>
    </xf>
    <xf numFmtId="0" fontId="50" fillId="49" borderId="23" xfId="0" quotePrefix="1" applyFont="1" applyFill="1" applyBorder="1" applyAlignment="1" applyProtection="1">
      <alignment horizontal="center" wrapText="1"/>
    </xf>
    <xf numFmtId="0" fontId="50" fillId="49" borderId="24" xfId="0" quotePrefix="1" applyFont="1" applyFill="1" applyBorder="1" applyAlignment="1" applyProtection="1">
      <alignment horizontal="center" wrapText="1"/>
    </xf>
    <xf numFmtId="0" fontId="50" fillId="49" borderId="33" xfId="0" quotePrefix="1" applyFont="1" applyFill="1" applyBorder="1" applyAlignment="1" applyProtection="1">
      <alignment horizontal="center" wrapText="1"/>
    </xf>
    <xf numFmtId="0" fontId="50" fillId="49" borderId="14" xfId="0" quotePrefix="1" applyFont="1" applyFill="1" applyBorder="1" applyAlignment="1" applyProtection="1">
      <alignment horizontal="center" wrapText="1"/>
    </xf>
    <xf numFmtId="0" fontId="50" fillId="49" borderId="25" xfId="0" quotePrefix="1" applyFont="1" applyFill="1" applyBorder="1" applyAlignment="1" applyProtection="1">
      <alignment horizontal="center" wrapText="1"/>
    </xf>
    <xf numFmtId="0" fontId="11" fillId="0" borderId="80" xfId="321" applyFont="1" applyBorder="1" applyAlignment="1" applyProtection="1">
      <alignment horizontal="center"/>
    </xf>
    <xf numFmtId="0" fontId="11" fillId="0" borderId="63" xfId="321" applyFont="1" applyBorder="1" applyAlignment="1" applyProtection="1">
      <alignment horizontal="center"/>
    </xf>
    <xf numFmtId="0" fontId="11" fillId="0" borderId="123" xfId="321" applyFont="1" applyBorder="1" applyAlignment="1" applyProtection="1">
      <alignment horizontal="center"/>
    </xf>
    <xf numFmtId="0" fontId="11" fillId="0" borderId="22" xfId="321" applyFont="1" applyBorder="1" applyAlignment="1" applyProtection="1">
      <alignment horizontal="center"/>
    </xf>
    <xf numFmtId="0" fontId="11" fillId="0" borderId="31" xfId="321" applyFont="1" applyBorder="1" applyAlignment="1" applyProtection="1">
      <alignment horizontal="center"/>
    </xf>
    <xf numFmtId="0" fontId="11" fillId="0" borderId="27" xfId="321" applyFont="1" applyBorder="1" applyAlignment="1" applyProtection="1">
      <alignment horizontal="center"/>
    </xf>
    <xf numFmtId="0" fontId="11" fillId="44" borderId="15" xfId="321" quotePrefix="1" applyFont="1" applyFill="1" applyBorder="1" applyAlignment="1" applyProtection="1">
      <alignment horizontal="left"/>
    </xf>
    <xf numFmtId="0" fontId="11" fillId="0" borderId="15" xfId="321" applyFont="1" applyBorder="1" applyAlignment="1" applyProtection="1">
      <alignment horizontal="center"/>
      <protection locked="0"/>
    </xf>
    <xf numFmtId="0" fontId="11" fillId="0" borderId="26" xfId="321" applyFont="1" applyBorder="1" applyAlignment="1" applyProtection="1">
      <alignment horizontal="center"/>
      <protection locked="0"/>
    </xf>
    <xf numFmtId="0" fontId="11" fillId="0" borderId="26" xfId="321" applyFont="1" applyBorder="1" applyAlignment="1" applyProtection="1">
      <alignment horizontal="center"/>
    </xf>
    <xf numFmtId="0" fontId="11" fillId="0" borderId="34" xfId="321" applyFont="1" applyBorder="1" applyAlignment="1" applyProtection="1">
      <alignment horizontal="center"/>
    </xf>
    <xf numFmtId="0" fontId="11" fillId="0" borderId="16" xfId="321" applyFont="1" applyBorder="1" applyAlignment="1" applyProtection="1">
      <alignment horizontal="center"/>
    </xf>
    <xf numFmtId="0" fontId="97" fillId="0" borderId="166" xfId="321" applyFont="1" applyBorder="1" applyAlignment="1" applyProtection="1">
      <alignment horizontal="left"/>
    </xf>
    <xf numFmtId="0" fontId="97" fillId="0" borderId="34" xfId="321" applyFont="1" applyBorder="1" applyAlignment="1" applyProtection="1">
      <alignment horizontal="left"/>
    </xf>
    <xf numFmtId="0" fontId="11" fillId="44" borderId="32" xfId="321" applyFont="1" applyFill="1" applyBorder="1" applyAlignment="1" applyProtection="1">
      <alignment horizontal="center"/>
    </xf>
    <xf numFmtId="0" fontId="11" fillId="44" borderId="23" xfId="321" applyFont="1" applyFill="1" applyBorder="1" applyAlignment="1" applyProtection="1">
      <alignment horizontal="center"/>
    </xf>
    <xf numFmtId="0" fontId="11" fillId="44" borderId="27" xfId="321" applyFont="1" applyFill="1" applyBorder="1" applyAlignment="1" applyProtection="1">
      <alignment horizontal="center"/>
    </xf>
    <xf numFmtId="0" fontId="11" fillId="44" borderId="0" xfId="321" applyFont="1" applyFill="1" applyBorder="1" applyAlignment="1" applyProtection="1">
      <alignment horizontal="center"/>
    </xf>
    <xf numFmtId="0" fontId="11" fillId="44" borderId="24" xfId="0" applyFont="1" applyFill="1" applyBorder="1" applyAlignment="1" applyProtection="1">
      <alignment horizontal="center" vertical="center" wrapText="1"/>
    </xf>
    <xf numFmtId="0" fontId="11" fillId="44" borderId="22" xfId="0" applyFont="1" applyFill="1" applyBorder="1" applyAlignment="1" applyProtection="1">
      <alignment horizontal="center" vertical="center" wrapText="1"/>
    </xf>
    <xf numFmtId="0" fontId="11" fillId="44" borderId="23" xfId="0" applyFont="1" applyFill="1" applyBorder="1" applyAlignment="1" applyProtection="1">
      <alignment horizontal="center" vertical="center" wrapText="1"/>
    </xf>
    <xf numFmtId="0" fontId="11" fillId="44" borderId="0" xfId="0" applyFont="1" applyFill="1" applyBorder="1" applyAlignment="1" applyProtection="1">
      <alignment horizontal="center" vertical="center" wrapText="1"/>
    </xf>
    <xf numFmtId="0" fontId="11" fillId="0" borderId="155" xfId="321" quotePrefix="1" applyFont="1" applyBorder="1" applyAlignment="1" applyProtection="1">
      <alignment horizontal="left"/>
    </xf>
    <xf numFmtId="0" fontId="11" fillId="0" borderId="156" xfId="321" quotePrefix="1" applyFont="1" applyBorder="1" applyAlignment="1" applyProtection="1">
      <alignment horizontal="left"/>
    </xf>
    <xf numFmtId="0" fontId="11" fillId="0" borderId="14" xfId="321" quotePrefix="1" applyFont="1" applyBorder="1" applyAlignment="1" applyProtection="1">
      <alignment horizontal="center"/>
    </xf>
    <xf numFmtId="0" fontId="11" fillId="0" borderId="41" xfId="321" applyFont="1" applyBorder="1" applyAlignment="1" applyProtection="1">
      <alignment horizontal="left"/>
    </xf>
    <xf numFmtId="0" fontId="11" fillId="0" borderId="16" xfId="321" applyFont="1" applyBorder="1" applyAlignment="1" applyProtection="1">
      <alignment horizontal="left"/>
    </xf>
    <xf numFmtId="0" fontId="11" fillId="0" borderId="31" xfId="321" quotePrefix="1" applyFont="1" applyFill="1" applyBorder="1" applyAlignment="1" applyProtection="1">
      <alignment horizontal="center"/>
    </xf>
    <xf numFmtId="166" fontId="14" fillId="47" borderId="32" xfId="321" applyNumberFormat="1" applyFont="1" applyFill="1" applyBorder="1" applyAlignment="1" applyProtection="1">
      <alignment horizontal="center" vertical="center"/>
    </xf>
    <xf numFmtId="166" fontId="14" fillId="47" borderId="23" xfId="321" applyNumberFormat="1" applyFont="1" applyFill="1" applyBorder="1" applyAlignment="1" applyProtection="1">
      <alignment horizontal="center" vertical="center"/>
    </xf>
    <xf numFmtId="166" fontId="14" fillId="47" borderId="24" xfId="321" applyNumberFormat="1" applyFont="1" applyFill="1" applyBorder="1" applyAlignment="1" applyProtection="1">
      <alignment horizontal="center" vertical="center"/>
    </xf>
    <xf numFmtId="166" fontId="14" fillId="47" borderId="116" xfId="321" applyNumberFormat="1" applyFont="1" applyFill="1" applyBorder="1" applyAlignment="1" applyProtection="1">
      <alignment horizontal="center" vertical="center"/>
    </xf>
    <xf numFmtId="166" fontId="14" fillId="47" borderId="115" xfId="321" applyNumberFormat="1" applyFont="1" applyFill="1" applyBorder="1" applyAlignment="1" applyProtection="1">
      <alignment horizontal="center" vertical="center"/>
    </xf>
    <xf numFmtId="166" fontId="14" fillId="47" borderId="117" xfId="321" applyNumberFormat="1" applyFont="1" applyFill="1" applyBorder="1" applyAlignment="1" applyProtection="1">
      <alignment horizontal="center" vertical="center"/>
    </xf>
    <xf numFmtId="0" fontId="11" fillId="0" borderId="40" xfId="321" applyFont="1" applyBorder="1" applyAlignment="1" applyProtection="1">
      <alignment horizontal="left"/>
    </xf>
    <xf numFmtId="0" fontId="11" fillId="0" borderId="15" xfId="321" applyFont="1" applyBorder="1" applyAlignment="1" applyProtection="1">
      <alignment horizontal="left"/>
    </xf>
    <xf numFmtId="0" fontId="11" fillId="65" borderId="0" xfId="321" quotePrefix="1" applyFont="1" applyFill="1" applyBorder="1" applyAlignment="1" applyProtection="1">
      <alignment horizontal="center"/>
    </xf>
    <xf numFmtId="0" fontId="11" fillId="65" borderId="22" xfId="321" quotePrefix="1" applyFont="1" applyFill="1" applyBorder="1" applyAlignment="1" applyProtection="1">
      <alignment horizontal="center"/>
    </xf>
    <xf numFmtId="0" fontId="21" fillId="0" borderId="29" xfId="321" applyFont="1" applyFill="1" applyBorder="1" applyAlignment="1" applyProtection="1">
      <alignment horizontal="center" vertical="center"/>
    </xf>
    <xf numFmtId="0" fontId="21" fillId="0" borderId="118" xfId="321" applyFont="1" applyFill="1" applyBorder="1" applyAlignment="1" applyProtection="1">
      <alignment horizontal="center" vertical="center"/>
    </xf>
    <xf numFmtId="4" fontId="14" fillId="0" borderId="100" xfId="208" quotePrefix="1" applyNumberFormat="1" applyFont="1" applyBorder="1" applyAlignment="1" applyProtection="1">
      <alignment horizontal="center" vertical="center"/>
    </xf>
    <xf numFmtId="4" fontId="14" fillId="0" borderId="119" xfId="208" quotePrefix="1" applyNumberFormat="1" applyFont="1" applyBorder="1" applyAlignment="1" applyProtection="1">
      <alignment horizontal="center" vertical="center"/>
    </xf>
    <xf numFmtId="0" fontId="47" fillId="65" borderId="35" xfId="321" applyFont="1" applyFill="1" applyBorder="1" applyAlignment="1" applyProtection="1">
      <alignment horizontal="center"/>
    </xf>
    <xf numFmtId="166" fontId="14" fillId="47" borderId="26" xfId="321" applyNumberFormat="1" applyFont="1" applyFill="1" applyBorder="1" applyAlignment="1" applyProtection="1">
      <alignment horizontal="center" vertical="center"/>
    </xf>
    <xf numFmtId="166" fontId="14" fillId="47" borderId="34" xfId="321" applyNumberFormat="1" applyFont="1" applyFill="1" applyBorder="1" applyAlignment="1" applyProtection="1">
      <alignment horizontal="center" vertical="center"/>
    </xf>
    <xf numFmtId="166" fontId="14" fillId="47" borderId="16" xfId="321" applyNumberFormat="1" applyFont="1" applyFill="1" applyBorder="1" applyAlignment="1" applyProtection="1">
      <alignment horizontal="center" vertical="center"/>
    </xf>
    <xf numFmtId="0" fontId="14" fillId="0" borderId="79" xfId="321" quotePrefix="1" applyFont="1" applyBorder="1" applyAlignment="1" applyProtection="1">
      <alignment horizontal="left"/>
    </xf>
    <xf numFmtId="0" fontId="23" fillId="0" borderId="71" xfId="321" applyFont="1" applyFill="1" applyBorder="1" applyAlignment="1" applyProtection="1">
      <alignment horizontal="center"/>
    </xf>
    <xf numFmtId="0" fontId="11" fillId="0" borderId="177" xfId="321" quotePrefix="1" applyFont="1" applyFill="1" applyBorder="1" applyAlignment="1" applyProtection="1">
      <alignment horizontal="center"/>
    </xf>
    <xf numFmtId="0" fontId="11" fillId="44" borderId="26" xfId="321" quotePrefix="1" applyFont="1" applyFill="1" applyBorder="1" applyAlignment="1" applyProtection="1">
      <alignment horizontal="left"/>
    </xf>
    <xf numFmtId="0" fontId="11" fillId="44" borderId="34" xfId="321" quotePrefix="1" applyFont="1" applyFill="1" applyBorder="1" applyAlignment="1" applyProtection="1">
      <alignment horizontal="left"/>
    </xf>
    <xf numFmtId="0" fontId="11" fillId="44" borderId="16" xfId="321" quotePrefix="1" applyFont="1" applyFill="1" applyBorder="1" applyAlignment="1" applyProtection="1">
      <alignment horizontal="left"/>
    </xf>
    <xf numFmtId="0" fontId="11" fillId="44" borderId="34" xfId="321" quotePrefix="1" applyFont="1" applyFill="1" applyBorder="1" applyAlignment="1" applyProtection="1">
      <alignment horizontal="center"/>
    </xf>
    <xf numFmtId="0" fontId="11" fillId="44" borderId="16" xfId="321" quotePrefix="1" applyFont="1" applyFill="1" applyBorder="1" applyAlignment="1" applyProtection="1">
      <alignment horizontal="center"/>
    </xf>
    <xf numFmtId="0" fontId="11" fillId="44" borderId="32" xfId="321" quotePrefix="1" applyFont="1" applyFill="1" applyBorder="1" applyAlignment="1" applyProtection="1">
      <alignment horizontal="center"/>
    </xf>
    <xf numFmtId="0" fontId="11" fillId="44" borderId="23" xfId="321" quotePrefix="1" applyFont="1" applyFill="1" applyBorder="1" applyAlignment="1" applyProtection="1">
      <alignment horizontal="center"/>
    </xf>
    <xf numFmtId="0" fontId="11" fillId="44" borderId="24" xfId="321" quotePrefix="1" applyFont="1" applyFill="1" applyBorder="1" applyAlignment="1" applyProtection="1">
      <alignment horizontal="center"/>
    </xf>
    <xf numFmtId="0" fontId="11" fillId="44" borderId="33" xfId="321" quotePrefix="1" applyFont="1" applyFill="1" applyBorder="1" applyAlignment="1" applyProtection="1">
      <alignment horizontal="center"/>
    </xf>
    <xf numFmtId="0" fontId="11" fillId="44" borderId="14" xfId="321" quotePrefix="1" applyFont="1" applyFill="1" applyBorder="1" applyAlignment="1" applyProtection="1">
      <alignment horizontal="center"/>
    </xf>
    <xf numFmtId="0" fontId="11" fillId="44" borderId="25" xfId="321" quotePrefix="1" applyFont="1" applyFill="1" applyBorder="1" applyAlignment="1" applyProtection="1">
      <alignment horizontal="center"/>
    </xf>
    <xf numFmtId="0" fontId="11" fillId="44" borderId="32" xfId="321" quotePrefix="1" applyFont="1" applyFill="1" applyBorder="1" applyAlignment="1" applyProtection="1">
      <alignment horizontal="center" wrapText="1"/>
    </xf>
    <xf numFmtId="0" fontId="11" fillId="44" borderId="23" xfId="321" quotePrefix="1" applyFont="1" applyFill="1" applyBorder="1" applyAlignment="1" applyProtection="1">
      <alignment horizontal="center" wrapText="1"/>
    </xf>
    <xf numFmtId="0" fontId="11" fillId="44" borderId="24" xfId="321" quotePrefix="1" applyFont="1" applyFill="1" applyBorder="1" applyAlignment="1" applyProtection="1">
      <alignment horizontal="center" wrapText="1"/>
    </xf>
    <xf numFmtId="0" fontId="11" fillId="44" borderId="33" xfId="321" quotePrefix="1" applyFont="1" applyFill="1" applyBorder="1" applyAlignment="1" applyProtection="1">
      <alignment horizontal="center" wrapText="1"/>
    </xf>
    <xf numFmtId="0" fontId="11" fillId="44" borderId="14" xfId="321" quotePrefix="1" applyFont="1" applyFill="1" applyBorder="1" applyAlignment="1" applyProtection="1">
      <alignment horizontal="center" wrapText="1"/>
    </xf>
    <xf numFmtId="0" fontId="11" fillId="44" borderId="25" xfId="321" quotePrefix="1" applyFont="1" applyFill="1" applyBorder="1" applyAlignment="1" applyProtection="1">
      <alignment horizontal="center" wrapText="1"/>
    </xf>
    <xf numFmtId="0" fontId="11" fillId="44" borderId="32" xfId="0" applyFont="1" applyFill="1" applyBorder="1" applyAlignment="1" applyProtection="1">
      <alignment horizontal="center"/>
    </xf>
    <xf numFmtId="0" fontId="11" fillId="44" borderId="22" xfId="0" applyFont="1" applyFill="1" applyBorder="1" applyAlignment="1" applyProtection="1">
      <alignment horizontal="center"/>
    </xf>
    <xf numFmtId="0" fontId="11" fillId="44" borderId="26" xfId="321" applyFont="1" applyFill="1" applyBorder="1" applyAlignment="1" applyProtection="1">
      <alignment horizontal="left"/>
    </xf>
    <xf numFmtId="0" fontId="11" fillId="44" borderId="16" xfId="321" applyFont="1" applyFill="1" applyBorder="1" applyAlignment="1" applyProtection="1">
      <alignment horizontal="left"/>
    </xf>
    <xf numFmtId="0" fontId="11" fillId="44" borderId="29" xfId="0" applyFont="1" applyFill="1" applyBorder="1" applyAlignment="1" applyProtection="1">
      <alignment horizontal="center" vertical="center" wrapText="1"/>
    </xf>
    <xf numFmtId="0" fontId="11" fillId="44" borderId="31" xfId="0" applyFont="1" applyFill="1" applyBorder="1" applyAlignment="1" applyProtection="1">
      <alignment horizontal="center" vertical="center" wrapText="1"/>
    </xf>
    <xf numFmtId="0" fontId="11" fillId="0" borderId="164" xfId="321" applyFont="1" applyBorder="1" applyAlignment="1" applyProtection="1">
      <alignment horizontal="center"/>
    </xf>
    <xf numFmtId="0" fontId="11" fillId="44" borderId="32" xfId="0" applyFont="1" applyFill="1" applyBorder="1" applyAlignment="1" applyProtection="1">
      <alignment horizontal="center" vertical="center" wrapText="1"/>
    </xf>
    <xf numFmtId="0" fontId="11" fillId="44" borderId="27" xfId="0" applyFont="1" applyFill="1" applyBorder="1" applyAlignment="1" applyProtection="1">
      <alignment horizontal="center" vertical="center" wrapText="1"/>
    </xf>
    <xf numFmtId="0" fontId="11" fillId="44" borderId="14" xfId="0" applyFont="1" applyFill="1" applyBorder="1" applyAlignment="1" applyProtection="1">
      <alignment horizontal="center"/>
    </xf>
    <xf numFmtId="0" fontId="11" fillId="44" borderId="25" xfId="0" applyFont="1" applyFill="1" applyBorder="1" applyAlignment="1" applyProtection="1">
      <alignment horizontal="center"/>
    </xf>
    <xf numFmtId="0" fontId="11" fillId="44" borderId="24" xfId="321" applyFont="1" applyFill="1" applyBorder="1" applyAlignment="1" applyProtection="1">
      <alignment horizontal="center"/>
    </xf>
    <xf numFmtId="0" fontId="11" fillId="44" borderId="22" xfId="321" applyFont="1" applyFill="1" applyBorder="1" applyAlignment="1" applyProtection="1">
      <alignment horizontal="center"/>
    </xf>
    <xf numFmtId="0" fontId="11" fillId="44" borderId="30" xfId="0" applyFont="1" applyFill="1" applyBorder="1" applyAlignment="1" applyProtection="1">
      <alignment horizontal="center" vertical="center" wrapText="1"/>
    </xf>
    <xf numFmtId="0" fontId="11" fillId="44" borderId="24" xfId="0" applyFont="1" applyFill="1" applyBorder="1" applyAlignment="1" applyProtection="1">
      <alignment horizontal="center"/>
    </xf>
    <xf numFmtId="0" fontId="11" fillId="44" borderId="136" xfId="0" applyFont="1" applyFill="1" applyBorder="1" applyAlignment="1" applyProtection="1">
      <alignment horizontal="center"/>
    </xf>
    <xf numFmtId="0" fontId="11" fillId="44" borderId="137" xfId="0" applyFont="1" applyFill="1" applyBorder="1" applyAlignment="1" applyProtection="1">
      <alignment horizontal="center"/>
    </xf>
    <xf numFmtId="0" fontId="11" fillId="44" borderId="135" xfId="0" applyFont="1" applyFill="1" applyBorder="1" applyAlignment="1" applyProtection="1">
      <alignment horizontal="center"/>
    </xf>
    <xf numFmtId="0" fontId="47" fillId="65" borderId="0" xfId="321" applyFont="1" applyFill="1" applyBorder="1" applyAlignment="1" applyProtection="1">
      <alignment horizontal="center"/>
    </xf>
    <xf numFmtId="0" fontId="49" fillId="65" borderId="0" xfId="321" applyFont="1" applyFill="1" applyBorder="1" applyAlignment="1" applyProtection="1">
      <alignment horizontal="center"/>
    </xf>
    <xf numFmtId="166" fontId="14" fillId="66" borderId="26" xfId="321" applyNumberFormat="1" applyFont="1" applyFill="1" applyBorder="1" applyAlignment="1" applyProtection="1">
      <alignment horizontal="center" vertical="center"/>
    </xf>
    <xf numFmtId="166" fontId="14" fillId="66" borderId="34" xfId="321" applyNumberFormat="1" applyFont="1" applyFill="1" applyBorder="1" applyAlignment="1" applyProtection="1">
      <alignment horizontal="center" vertical="center"/>
    </xf>
    <xf numFmtId="166" fontId="14" fillId="66" borderId="16" xfId="321" applyNumberFormat="1" applyFont="1" applyFill="1" applyBorder="1" applyAlignment="1" applyProtection="1">
      <alignment horizontal="center" vertical="center"/>
    </xf>
    <xf numFmtId="166" fontId="14" fillId="0" borderId="145" xfId="321" applyNumberFormat="1" applyFont="1" applyFill="1" applyBorder="1" applyAlignment="1" applyProtection="1">
      <alignment horizontal="center" vertical="center"/>
    </xf>
    <xf numFmtId="166" fontId="14" fillId="66" borderId="32" xfId="321" applyNumberFormat="1" applyFont="1" applyFill="1" applyBorder="1" applyAlignment="1" applyProtection="1">
      <alignment horizontal="center" vertical="center"/>
    </xf>
    <xf numFmtId="166" fontId="14" fillId="66" borderId="23" xfId="321" applyNumberFormat="1" applyFont="1" applyFill="1" applyBorder="1" applyAlignment="1" applyProtection="1">
      <alignment horizontal="center" vertical="center"/>
    </xf>
    <xf numFmtId="166" fontId="14" fillId="66" borderId="24" xfId="321" applyNumberFormat="1" applyFont="1" applyFill="1" applyBorder="1" applyAlignment="1" applyProtection="1">
      <alignment horizontal="center" vertical="center"/>
    </xf>
    <xf numFmtId="0" fontId="14" fillId="65" borderId="43" xfId="321" quotePrefix="1" applyFont="1" applyFill="1" applyBorder="1" applyAlignment="1" applyProtection="1">
      <alignment horizontal="left"/>
    </xf>
    <xf numFmtId="0" fontId="14" fillId="65" borderId="14" xfId="321" quotePrefix="1" applyFont="1" applyFill="1" applyBorder="1" applyAlignment="1" applyProtection="1">
      <alignment horizontal="left"/>
    </xf>
    <xf numFmtId="0" fontId="11" fillId="65" borderId="78" xfId="321" quotePrefix="1" applyFont="1" applyFill="1" applyBorder="1" applyAlignment="1" applyProtection="1">
      <alignment horizontal="left"/>
    </xf>
    <xf numFmtId="4" fontId="14" fillId="0" borderId="105" xfId="208" quotePrefix="1" applyNumberFormat="1" applyFont="1" applyBorder="1" applyAlignment="1" applyProtection="1">
      <alignment horizontal="center" vertical="center"/>
    </xf>
    <xf numFmtId="4" fontId="14" fillId="0" borderId="110" xfId="208" quotePrefix="1" applyNumberFormat="1" applyFont="1" applyBorder="1" applyAlignment="1" applyProtection="1">
      <alignment horizontal="center" vertical="center"/>
    </xf>
    <xf numFmtId="0" fontId="11" fillId="0" borderId="94" xfId="321" applyFont="1" applyBorder="1" applyAlignment="1" applyProtection="1">
      <alignment horizontal="center"/>
    </xf>
    <xf numFmtId="0" fontId="11" fillId="0" borderId="93" xfId="321" applyFont="1" applyBorder="1" applyAlignment="1" applyProtection="1">
      <alignment horizontal="center"/>
    </xf>
    <xf numFmtId="0" fontId="11" fillId="0" borderId="34" xfId="321" quotePrefix="1" applyFont="1" applyFill="1" applyBorder="1" applyAlignment="1" applyProtection="1">
      <alignment horizontal="center"/>
      <protection locked="0"/>
    </xf>
    <xf numFmtId="166" fontId="14" fillId="47" borderId="90" xfId="321" applyNumberFormat="1" applyFont="1" applyFill="1" applyBorder="1" applyAlignment="1" applyProtection="1">
      <alignment horizontal="center" vertical="center"/>
    </xf>
    <xf numFmtId="166" fontId="14" fillId="47" borderId="91" xfId="321" applyNumberFormat="1" applyFont="1" applyFill="1" applyBorder="1" applyAlignment="1" applyProtection="1">
      <alignment horizontal="center" vertical="center"/>
    </xf>
    <xf numFmtId="166" fontId="14" fillId="47" borderId="92" xfId="321" applyNumberFormat="1" applyFont="1" applyFill="1" applyBorder="1" applyAlignment="1" applyProtection="1">
      <alignment horizontal="center" vertical="center"/>
    </xf>
    <xf numFmtId="0" fontId="23" fillId="0" borderId="34" xfId="321" applyFont="1" applyFill="1" applyBorder="1" applyAlignment="1" applyProtection="1">
      <alignment horizontal="center"/>
    </xf>
    <xf numFmtId="0" fontId="14" fillId="65" borderId="104" xfId="321" quotePrefix="1" applyFont="1" applyFill="1" applyBorder="1" applyAlignment="1" applyProtection="1">
      <alignment horizontal="left"/>
    </xf>
    <xf numFmtId="0" fontId="93" fillId="0" borderId="91" xfId="321" applyFont="1" applyBorder="1" applyAlignment="1" applyProtection="1">
      <alignment horizontal="left"/>
    </xf>
    <xf numFmtId="0" fontId="11" fillId="65" borderId="145" xfId="321" quotePrefix="1" applyFont="1" applyFill="1" applyBorder="1" applyAlignment="1" applyProtection="1">
      <alignment horizontal="left"/>
    </xf>
    <xf numFmtId="0" fontId="11" fillId="65" borderId="145" xfId="321" applyFont="1" applyFill="1" applyBorder="1" applyAlignment="1" applyProtection="1">
      <alignment horizontal="left"/>
    </xf>
    <xf numFmtId="0" fontId="11" fillId="45" borderId="89" xfId="321" applyFont="1" applyFill="1" applyBorder="1" applyAlignment="1" applyProtection="1">
      <alignment horizontal="center"/>
    </xf>
    <xf numFmtId="0" fontId="14" fillId="0" borderId="104" xfId="321" quotePrefix="1" applyFont="1" applyBorder="1" applyAlignment="1" applyProtection="1">
      <alignment horizontal="left"/>
    </xf>
    <xf numFmtId="0" fontId="14" fillId="0" borderId="76" xfId="321" quotePrefix="1" applyFont="1" applyBorder="1" applyAlignment="1" applyProtection="1">
      <alignment horizontal="left"/>
    </xf>
    <xf numFmtId="0" fontId="14" fillId="0" borderId="0" xfId="321" quotePrefix="1" applyFont="1" applyBorder="1" applyAlignment="1" applyProtection="1">
      <alignment horizontal="left"/>
    </xf>
    <xf numFmtId="166" fontId="14" fillId="45" borderId="89" xfId="321" quotePrefix="1" applyNumberFormat="1" applyFont="1" applyFill="1" applyBorder="1" applyAlignment="1" applyProtection="1">
      <alignment horizontal="center" vertical="center"/>
    </xf>
    <xf numFmtId="166" fontId="14" fillId="45" borderId="89" xfId="321" applyNumberFormat="1" applyFont="1" applyFill="1" applyBorder="1" applyAlignment="1" applyProtection="1">
      <alignment horizontal="center" vertical="center"/>
    </xf>
    <xf numFmtId="0" fontId="11" fillId="0" borderId="71" xfId="321" quotePrefix="1" applyFont="1" applyBorder="1" applyAlignment="1" applyProtection="1">
      <alignment horizontal="center"/>
    </xf>
    <xf numFmtId="166" fontId="14" fillId="47" borderId="33" xfId="321" applyNumberFormat="1" applyFont="1" applyFill="1" applyBorder="1" applyAlignment="1" applyProtection="1">
      <alignment horizontal="center" vertical="center"/>
    </xf>
    <xf numFmtId="166" fontId="14" fillId="47" borderId="14" xfId="321" applyNumberFormat="1" applyFont="1" applyFill="1" applyBorder="1" applyAlignment="1" applyProtection="1">
      <alignment horizontal="center" vertical="center"/>
    </xf>
    <xf numFmtId="166" fontId="14" fillId="47" borderId="25" xfId="321" applyNumberFormat="1" applyFont="1" applyFill="1" applyBorder="1" applyAlignment="1" applyProtection="1">
      <alignment horizontal="center" vertical="center"/>
    </xf>
    <xf numFmtId="0" fontId="11" fillId="44" borderId="26" xfId="321" applyFont="1" applyFill="1" applyBorder="1" applyAlignment="1" applyProtection="1">
      <alignment horizontal="center"/>
    </xf>
    <xf numFmtId="0" fontId="11" fillId="49" borderId="152" xfId="0" quotePrefix="1" applyFont="1" applyFill="1" applyBorder="1" applyAlignment="1" applyProtection="1">
      <alignment horizontal="left"/>
    </xf>
    <xf numFmtId="0" fontId="11" fillId="49" borderId="16" xfId="0" quotePrefix="1" applyFont="1" applyFill="1" applyBorder="1" applyAlignment="1" applyProtection="1">
      <alignment horizontal="left"/>
    </xf>
    <xf numFmtId="0" fontId="11" fillId="0" borderId="34" xfId="321" quotePrefix="1" applyFont="1" applyBorder="1" applyAlignment="1" applyProtection="1">
      <alignment horizontal="left"/>
    </xf>
    <xf numFmtId="166" fontId="14" fillId="47" borderId="49" xfId="321" applyNumberFormat="1" applyFont="1" applyFill="1" applyBorder="1" applyAlignment="1" applyProtection="1">
      <alignment horizontal="center" vertical="center"/>
    </xf>
    <xf numFmtId="166" fontId="14" fillId="47" borderId="80" xfId="321" applyNumberFormat="1" applyFont="1" applyFill="1" applyBorder="1" applyAlignment="1" applyProtection="1">
      <alignment horizontal="center" vertical="center"/>
    </xf>
    <xf numFmtId="166" fontId="14" fillId="47" borderId="48" xfId="321" applyNumberFormat="1" applyFont="1" applyFill="1" applyBorder="1" applyAlignment="1" applyProtection="1">
      <alignment horizontal="center" vertical="center"/>
    </xf>
    <xf numFmtId="166" fontId="14" fillId="65" borderId="0" xfId="321" applyNumberFormat="1" applyFont="1" applyFill="1" applyBorder="1" applyAlignment="1" applyProtection="1">
      <alignment horizontal="center" vertical="center"/>
    </xf>
    <xf numFmtId="0" fontId="11" fillId="0" borderId="39" xfId="321" applyFont="1" applyBorder="1" applyAlignment="1" applyProtection="1">
      <alignment horizontal="left"/>
    </xf>
    <xf numFmtId="4" fontId="14" fillId="0" borderId="46" xfId="208" applyNumberFormat="1" applyFont="1" applyBorder="1" applyAlignment="1" applyProtection="1">
      <alignment horizontal="center" vertical="center"/>
    </xf>
    <xf numFmtId="4" fontId="14" fillId="0" borderId="47" xfId="208" applyNumberFormat="1" applyFont="1" applyBorder="1" applyAlignment="1" applyProtection="1">
      <alignment horizontal="center" vertical="center"/>
    </xf>
    <xf numFmtId="0" fontId="23" fillId="0" borderId="60" xfId="321" applyFont="1" applyFill="1" applyBorder="1" applyAlignment="1" applyProtection="1">
      <alignment horizontal="center"/>
    </xf>
    <xf numFmtId="0" fontId="11" fillId="0" borderId="21" xfId="321" applyFont="1" applyBorder="1" applyAlignment="1" applyProtection="1">
      <alignment horizontal="center"/>
    </xf>
    <xf numFmtId="0" fontId="47" fillId="65" borderId="14" xfId="321" applyFont="1" applyFill="1" applyBorder="1" applyAlignment="1" applyProtection="1">
      <alignment horizontal="center"/>
    </xf>
    <xf numFmtId="0" fontId="49" fillId="65" borderId="14" xfId="321" applyFont="1" applyFill="1" applyBorder="1" applyAlignment="1" applyProtection="1">
      <alignment horizontal="center"/>
    </xf>
    <xf numFmtId="0" fontId="21" fillId="0" borderId="30" xfId="321" applyFont="1" applyFill="1" applyBorder="1" applyAlignment="1" applyProtection="1">
      <alignment horizontal="center" vertical="center"/>
    </xf>
    <xf numFmtId="4" fontId="14" fillId="0" borderId="111" xfId="208" quotePrefix="1" applyNumberFormat="1" applyFont="1" applyBorder="1" applyAlignment="1" applyProtection="1">
      <alignment horizontal="center" vertical="center"/>
    </xf>
    <xf numFmtId="4" fontId="14" fillId="0" borderId="112" xfId="208" quotePrefix="1" applyNumberFormat="1" applyFont="1" applyBorder="1" applyAlignment="1" applyProtection="1">
      <alignment horizontal="center" vertical="center"/>
    </xf>
    <xf numFmtId="0" fontId="21" fillId="0" borderId="24" xfId="321" applyFont="1" applyFill="1" applyBorder="1" applyAlignment="1" applyProtection="1">
      <alignment horizontal="center" vertical="center"/>
    </xf>
    <xf numFmtId="0" fontId="21" fillId="0" borderId="25" xfId="321" applyFont="1" applyFill="1" applyBorder="1" applyAlignment="1" applyProtection="1">
      <alignment horizontal="center" vertical="center"/>
    </xf>
    <xf numFmtId="4" fontId="14" fillId="0" borderId="142" xfId="208" quotePrefix="1" applyNumberFormat="1" applyFont="1" applyBorder="1" applyAlignment="1" applyProtection="1">
      <alignment horizontal="center" vertical="center"/>
    </xf>
    <xf numFmtId="166" fontId="14" fillId="45" borderId="69" xfId="321" quotePrefix="1" applyNumberFormat="1" applyFont="1" applyFill="1" applyBorder="1" applyAlignment="1" applyProtection="1">
      <alignment horizontal="center" vertical="center"/>
    </xf>
    <xf numFmtId="166" fontId="14" fillId="45" borderId="69" xfId="321" applyNumberFormat="1" applyFont="1" applyFill="1" applyBorder="1" applyAlignment="1" applyProtection="1">
      <alignment horizontal="center" vertical="center"/>
    </xf>
    <xf numFmtId="166" fontId="14" fillId="47" borderId="27" xfId="321" applyNumberFormat="1" applyFont="1" applyFill="1" applyBorder="1" applyAlignment="1" applyProtection="1">
      <alignment horizontal="center" vertical="center"/>
    </xf>
    <xf numFmtId="166" fontId="14" fillId="47" borderId="0" xfId="321" applyNumberFormat="1" applyFont="1" applyFill="1" applyBorder="1" applyAlignment="1" applyProtection="1">
      <alignment horizontal="center" vertical="center"/>
    </xf>
    <xf numFmtId="166" fontId="14" fillId="47" borderId="22" xfId="321" applyNumberFormat="1" applyFont="1" applyFill="1" applyBorder="1" applyAlignment="1" applyProtection="1">
      <alignment horizontal="center" vertical="center"/>
    </xf>
    <xf numFmtId="0" fontId="11" fillId="45" borderId="69" xfId="321" applyFont="1" applyFill="1" applyBorder="1" applyAlignment="1" applyProtection="1">
      <alignment horizontal="center"/>
    </xf>
    <xf numFmtId="0" fontId="21" fillId="0" borderId="34" xfId="321" quotePrefix="1" applyFont="1" applyBorder="1" applyAlignment="1" applyProtection="1">
      <alignment horizontal="left"/>
      <protection locked="0"/>
    </xf>
    <xf numFmtId="0" fontId="21" fillId="0" borderId="34" xfId="321" applyFont="1" applyBorder="1" applyAlignment="1" applyProtection="1">
      <alignment horizontal="left"/>
      <protection locked="0"/>
    </xf>
    <xf numFmtId="0" fontId="21" fillId="0" borderId="16" xfId="321" applyFont="1" applyBorder="1" applyAlignment="1" applyProtection="1">
      <alignment horizontal="left"/>
      <protection locked="0"/>
    </xf>
    <xf numFmtId="44" fontId="17" fillId="0" borderId="26" xfId="208" applyFont="1" applyBorder="1" applyAlignment="1" applyProtection="1">
      <alignment horizontal="center"/>
    </xf>
    <xf numFmtId="44" fontId="17" fillId="0" borderId="34" xfId="208" applyFont="1" applyBorder="1" applyAlignment="1" applyProtection="1">
      <alignment horizontal="center"/>
    </xf>
    <xf numFmtId="44" fontId="17" fillId="0" borderId="16" xfId="208" applyFont="1" applyBorder="1" applyAlignment="1" applyProtection="1">
      <alignment horizontal="center"/>
    </xf>
    <xf numFmtId="4" fontId="14" fillId="0" borderId="101" xfId="208" quotePrefix="1" applyNumberFormat="1" applyFont="1" applyBorder="1" applyAlignment="1" applyProtection="1">
      <alignment horizontal="center" vertical="center"/>
    </xf>
    <xf numFmtId="44" fontId="17" fillId="0" borderId="15" xfId="208" quotePrefix="1" applyFont="1" applyBorder="1" applyAlignment="1" applyProtection="1">
      <alignment horizontal="center"/>
    </xf>
    <xf numFmtId="170" fontId="22" fillId="46" borderId="15" xfId="572" applyNumberFormat="1" applyFont="1" applyFill="1" applyBorder="1" applyAlignment="1" applyProtection="1">
      <alignment horizontal="center"/>
    </xf>
    <xf numFmtId="166" fontId="17" fillId="0" borderId="15" xfId="208" quotePrefix="1" applyNumberFormat="1" applyFont="1" applyBorder="1" applyAlignment="1" applyProtection="1">
      <alignment horizontal="center"/>
    </xf>
    <xf numFmtId="166" fontId="17" fillId="0" borderId="30" xfId="208" quotePrefix="1" applyNumberFormat="1" applyFont="1" applyBorder="1" applyAlignment="1" applyProtection="1">
      <alignment horizontal="center"/>
    </xf>
    <xf numFmtId="0" fontId="23" fillId="0" borderId="97" xfId="321" applyFont="1" applyFill="1" applyBorder="1" applyAlignment="1" applyProtection="1">
      <alignment horizontal="center"/>
    </xf>
    <xf numFmtId="44" fontId="18" fillId="0" borderId="26" xfId="208" applyFont="1" applyBorder="1" applyAlignment="1" applyProtection="1">
      <alignment horizontal="center"/>
    </xf>
    <xf numFmtId="44" fontId="18" fillId="0" borderId="34" xfId="208" applyFont="1" applyBorder="1" applyAlignment="1" applyProtection="1">
      <alignment horizontal="center"/>
    </xf>
    <xf numFmtId="0" fontId="11" fillId="0" borderId="97" xfId="321" quotePrefix="1" applyFont="1" applyBorder="1" applyAlignment="1" applyProtection="1">
      <alignment horizontal="center"/>
    </xf>
    <xf numFmtId="0" fontId="14" fillId="0" borderId="42" xfId="321" quotePrefix="1" applyFont="1" applyBorder="1" applyAlignment="1" applyProtection="1">
      <alignment horizontal="left"/>
    </xf>
    <xf numFmtId="0" fontId="93" fillId="0" borderId="95" xfId="321" applyFont="1" applyBorder="1" applyAlignment="1" applyProtection="1">
      <alignment horizontal="left"/>
    </xf>
    <xf numFmtId="0" fontId="11" fillId="0" borderId="41" xfId="321" quotePrefix="1" applyFont="1" applyBorder="1" applyAlignment="1" applyProtection="1">
      <alignment horizontal="left"/>
    </xf>
    <xf numFmtId="0" fontId="48" fillId="65" borderId="0" xfId="321" quotePrefix="1" applyFont="1" applyFill="1" applyBorder="1" applyAlignment="1" applyProtection="1">
      <alignment horizontal="center"/>
    </xf>
    <xf numFmtId="0" fontId="48" fillId="65" borderId="22" xfId="321" quotePrefix="1" applyFont="1" applyFill="1" applyBorder="1" applyAlignment="1" applyProtection="1">
      <alignment horizontal="center"/>
    </xf>
    <xf numFmtId="0" fontId="11" fillId="65" borderId="15" xfId="321" quotePrefix="1" applyFont="1" applyFill="1" applyBorder="1" applyAlignment="1" applyProtection="1">
      <alignment horizontal="center"/>
      <protection locked="0"/>
    </xf>
    <xf numFmtId="0" fontId="11" fillId="0" borderId="29" xfId="321" applyFont="1" applyBorder="1" applyAlignment="1" applyProtection="1">
      <alignment horizontal="center"/>
    </xf>
    <xf numFmtId="0" fontId="11" fillId="0" borderId="34" xfId="321" applyFont="1" applyBorder="1" applyAlignment="1" applyProtection="1">
      <alignment horizontal="left"/>
      <protection locked="0"/>
    </xf>
    <xf numFmtId="0" fontId="13" fillId="0" borderId="26" xfId="321" quotePrefix="1" applyFont="1" applyBorder="1" applyAlignment="1" applyProtection="1">
      <alignment horizontal="left"/>
    </xf>
    <xf numFmtId="0" fontId="13" fillId="0" borderId="34" xfId="321" quotePrefix="1" applyFont="1" applyBorder="1" applyAlignment="1" applyProtection="1">
      <alignment horizontal="left"/>
    </xf>
    <xf numFmtId="0" fontId="16" fillId="0" borderId="26" xfId="321" applyFont="1" applyBorder="1" applyAlignment="1" applyProtection="1">
      <alignment horizontal="center"/>
    </xf>
    <xf numFmtId="0" fontId="16" fillId="0" borderId="34" xfId="321" applyFont="1" applyBorder="1" applyAlignment="1" applyProtection="1">
      <alignment horizontal="center"/>
    </xf>
    <xf numFmtId="0" fontId="16" fillId="0" borderId="16" xfId="321" applyFont="1" applyBorder="1" applyAlignment="1" applyProtection="1">
      <alignment horizontal="center"/>
    </xf>
    <xf numFmtId="49" fontId="16" fillId="0" borderId="26" xfId="321" applyNumberFormat="1" applyFont="1" applyBorder="1" applyAlignment="1" applyProtection="1">
      <alignment horizontal="left"/>
      <protection locked="0"/>
    </xf>
    <xf numFmtId="49" fontId="16" fillId="0" borderId="34" xfId="321" applyNumberFormat="1" applyFont="1" applyBorder="1" applyAlignment="1" applyProtection="1">
      <alignment horizontal="left"/>
      <protection locked="0"/>
    </xf>
    <xf numFmtId="49" fontId="16" fillId="0" borderId="16" xfId="321" applyNumberFormat="1" applyFont="1" applyBorder="1" applyAlignment="1" applyProtection="1">
      <alignment horizontal="left"/>
      <protection locked="0"/>
    </xf>
    <xf numFmtId="0" fontId="14" fillId="0" borderId="34" xfId="321" applyFont="1" applyBorder="1" applyAlignment="1" applyProtection="1">
      <alignment horizontal="left"/>
      <protection locked="0"/>
    </xf>
    <xf numFmtId="0" fontId="14" fillId="0" borderId="34" xfId="321" quotePrefix="1" applyFont="1" applyBorder="1" applyAlignment="1" applyProtection="1">
      <alignment horizontal="left"/>
      <protection locked="0"/>
    </xf>
    <xf numFmtId="0" fontId="11" fillId="0" borderId="34" xfId="321" applyFont="1" applyBorder="1" applyProtection="1">
      <protection locked="0"/>
    </xf>
    <xf numFmtId="0" fontId="13" fillId="0" borderId="26" xfId="321" applyFont="1" applyBorder="1" applyAlignment="1" applyProtection="1">
      <alignment horizontal="left"/>
    </xf>
    <xf numFmtId="0" fontId="13" fillId="0" borderId="34" xfId="321" applyFont="1" applyBorder="1" applyAlignment="1" applyProtection="1">
      <alignment horizontal="left"/>
    </xf>
    <xf numFmtId="0" fontId="14" fillId="48" borderId="26" xfId="321" applyFont="1" applyFill="1" applyBorder="1" applyAlignment="1" applyProtection="1">
      <alignment horizontal="left"/>
    </xf>
    <xf numFmtId="0" fontId="14" fillId="48" borderId="16" xfId="321" quotePrefix="1" applyFont="1" applyFill="1" applyBorder="1" applyAlignment="1" applyProtection="1">
      <alignment horizontal="left"/>
    </xf>
    <xf numFmtId="0" fontId="30" fillId="0" borderId="15" xfId="321" applyFont="1" applyBorder="1" applyAlignment="1" applyProtection="1">
      <alignment horizontal="left"/>
    </xf>
    <xf numFmtId="49" fontId="14" fillId="0" borderId="26" xfId="321" applyNumberFormat="1" applyFont="1" applyFill="1" applyBorder="1" applyAlignment="1" applyProtection="1">
      <alignment horizontal="center"/>
      <protection locked="0"/>
    </xf>
    <xf numFmtId="49" fontId="14" fillId="0" borderId="34" xfId="321" quotePrefix="1" applyNumberFormat="1" applyFont="1" applyFill="1" applyBorder="1" applyAlignment="1" applyProtection="1">
      <alignment horizontal="center"/>
      <protection locked="0"/>
    </xf>
    <xf numFmtId="49" fontId="14" fillId="0" borderId="16" xfId="321" quotePrefix="1" applyNumberFormat="1" applyFont="1" applyFill="1" applyBorder="1" applyAlignment="1" applyProtection="1">
      <alignment horizontal="center"/>
      <protection locked="0"/>
    </xf>
    <xf numFmtId="0" fontId="14" fillId="0" borderId="96" xfId="321" quotePrefix="1" applyFont="1" applyBorder="1" applyAlignment="1" applyProtection="1">
      <alignment horizontal="left"/>
    </xf>
    <xf numFmtId="0" fontId="14" fillId="0" borderId="97" xfId="321" quotePrefix="1" applyFont="1" applyBorder="1" applyAlignment="1" applyProtection="1">
      <alignment horizontal="left"/>
    </xf>
    <xf numFmtId="44" fontId="28" fillId="0" borderId="34" xfId="208" applyFont="1" applyBorder="1" applyAlignment="1" applyProtection="1">
      <alignment horizontal="center"/>
    </xf>
    <xf numFmtId="44" fontId="28" fillId="0" borderId="16" xfId="208" applyFont="1" applyBorder="1" applyAlignment="1" applyProtection="1">
      <alignment horizontal="center"/>
    </xf>
    <xf numFmtId="166" fontId="17" fillId="0" borderId="15" xfId="321" applyNumberFormat="1" applyFont="1" applyBorder="1" applyAlignment="1" applyProtection="1">
      <alignment horizontal="center"/>
    </xf>
    <xf numFmtId="0" fontId="5" fillId="0" borderId="14" xfId="321" quotePrefix="1" applyBorder="1" applyAlignment="1" applyProtection="1">
      <alignment horizontal="right"/>
    </xf>
    <xf numFmtId="0" fontId="5" fillId="0" borderId="14" xfId="321" applyBorder="1" applyAlignment="1" applyProtection="1">
      <alignment horizontal="right"/>
    </xf>
    <xf numFmtId="0" fontId="11" fillId="0" borderId="34" xfId="321" quotePrefix="1" applyFont="1" applyBorder="1" applyAlignment="1" applyProtection="1">
      <alignment horizontal="left"/>
      <protection locked="0"/>
    </xf>
    <xf numFmtId="0" fontId="11" fillId="0" borderId="16" xfId="321" quotePrefix="1" applyFont="1" applyBorder="1" applyAlignment="1" applyProtection="1">
      <alignment horizontal="left"/>
      <protection locked="0"/>
    </xf>
    <xf numFmtId="0" fontId="15" fillId="0" borderId="15" xfId="321" quotePrefix="1" applyFont="1" applyFill="1" applyBorder="1" applyAlignment="1" applyProtection="1">
      <alignment horizontal="left"/>
    </xf>
    <xf numFmtId="0" fontId="11" fillId="0" borderId="26" xfId="321" applyFont="1" applyBorder="1" applyAlignment="1" applyProtection="1">
      <alignment horizontal="left"/>
      <protection locked="0"/>
    </xf>
    <xf numFmtId="0" fontId="11" fillId="0" borderId="16" xfId="321" applyFont="1" applyBorder="1" applyAlignment="1" applyProtection="1">
      <alignment horizontal="left"/>
      <protection locked="0"/>
    </xf>
    <xf numFmtId="0" fontId="23" fillId="0" borderId="26" xfId="321" quotePrefix="1" applyFont="1" applyBorder="1" applyAlignment="1" applyProtection="1">
      <alignment horizontal="left"/>
    </xf>
    <xf numFmtId="0" fontId="23" fillId="0" borderId="34" xfId="321" quotePrefix="1" applyFont="1" applyBorder="1" applyAlignment="1" applyProtection="1">
      <alignment horizontal="left"/>
    </xf>
    <xf numFmtId="0" fontId="13" fillId="0" borderId="26" xfId="321" applyFont="1" applyBorder="1" applyAlignment="1" applyProtection="1">
      <alignment horizontal="left"/>
      <protection locked="0"/>
    </xf>
    <xf numFmtId="0" fontId="13" fillId="0" borderId="34" xfId="321" applyFont="1" applyBorder="1" applyAlignment="1" applyProtection="1">
      <alignment horizontal="left"/>
      <protection locked="0"/>
    </xf>
    <xf numFmtId="0" fontId="13" fillId="0" borderId="16" xfId="321" applyFont="1" applyBorder="1" applyAlignment="1" applyProtection="1">
      <alignment horizontal="left"/>
      <protection locked="0"/>
    </xf>
    <xf numFmtId="0" fontId="15" fillId="0" borderId="15" xfId="321" quotePrefix="1" applyFont="1" applyBorder="1" applyAlignment="1" applyProtection="1">
      <alignment horizontal="left"/>
    </xf>
    <xf numFmtId="0" fontId="11" fillId="0" borderId="0" xfId="321" quotePrefix="1" applyFont="1" applyAlignment="1" applyProtection="1">
      <alignment horizontal="right"/>
    </xf>
    <xf numFmtId="0" fontId="12" fillId="0" borderId="0" xfId="321" quotePrefix="1" applyFont="1" applyAlignment="1" applyProtection="1">
      <alignment horizontal="center" vertical="center"/>
    </xf>
    <xf numFmtId="0" fontId="5" fillId="0" borderId="0" xfId="321" applyAlignment="1" applyProtection="1">
      <alignment horizontal="center"/>
    </xf>
    <xf numFmtId="0" fontId="15" fillId="0" borderId="26" xfId="321" quotePrefix="1" applyFont="1" applyBorder="1" applyAlignment="1" applyProtection="1">
      <alignment horizontal="left"/>
      <protection locked="0"/>
    </xf>
    <xf numFmtId="0" fontId="15" fillId="0" borderId="34" xfId="321" quotePrefix="1" applyFont="1" applyBorder="1" applyAlignment="1" applyProtection="1">
      <alignment horizontal="left"/>
      <protection locked="0"/>
    </xf>
    <xf numFmtId="0" fontId="15" fillId="0" borderId="16" xfId="321" quotePrefix="1" applyFont="1" applyBorder="1" applyAlignment="1" applyProtection="1">
      <alignment horizontal="left"/>
      <protection locked="0"/>
    </xf>
    <xf numFmtId="0" fontId="21" fillId="0" borderId="0" xfId="321" quotePrefix="1" applyFont="1" applyBorder="1" applyAlignment="1" applyProtection="1">
      <alignment horizontal="center" vertical="center"/>
    </xf>
    <xf numFmtId="0" fontId="21" fillId="0" borderId="0" xfId="321" applyFont="1" applyBorder="1" applyAlignment="1" applyProtection="1">
      <alignment horizontal="center" vertical="center"/>
    </xf>
    <xf numFmtId="0" fontId="19" fillId="0" borderId="0" xfId="321" quotePrefix="1" applyFont="1" applyBorder="1" applyAlignment="1" applyProtection="1">
      <alignment horizontal="center"/>
    </xf>
    <xf numFmtId="0" fontId="14" fillId="0" borderId="15" xfId="321" applyFont="1" applyBorder="1" applyAlignment="1" applyProtection="1">
      <alignment horizontal="left"/>
      <protection locked="0"/>
    </xf>
    <xf numFmtId="0" fontId="13" fillId="0" borderId="26" xfId="321" quotePrefix="1" applyFont="1" applyBorder="1" applyAlignment="1" applyProtection="1"/>
    <xf numFmtId="0" fontId="13" fillId="0" borderId="34" xfId="321" quotePrefix="1" applyFont="1" applyBorder="1" applyAlignment="1" applyProtection="1"/>
    <xf numFmtId="0" fontId="15" fillId="0" borderId="15" xfId="321" applyFont="1" applyBorder="1" applyAlignment="1" applyProtection="1">
      <alignment horizontal="left"/>
    </xf>
    <xf numFmtId="44" fontId="17" fillId="0" borderId="23" xfId="208" applyFont="1" applyBorder="1" applyAlignment="1" applyProtection="1">
      <alignment horizontal="center"/>
    </xf>
    <xf numFmtId="44" fontId="17" fillId="0" borderId="24" xfId="208" applyFont="1" applyBorder="1" applyAlignment="1" applyProtection="1">
      <alignment horizontal="center"/>
    </xf>
    <xf numFmtId="44" fontId="17" fillId="0" borderId="32" xfId="208" applyFont="1" applyBorder="1" applyAlignment="1" applyProtection="1">
      <alignment horizontal="center"/>
    </xf>
    <xf numFmtId="0" fontId="14" fillId="0" borderId="32" xfId="321" applyFont="1" applyBorder="1" applyAlignment="1" applyProtection="1">
      <alignment horizontal="center"/>
    </xf>
    <xf numFmtId="0" fontId="14" fillId="0" borderId="23" xfId="321" applyFont="1" applyBorder="1" applyAlignment="1" applyProtection="1">
      <alignment horizontal="center"/>
    </xf>
    <xf numFmtId="44" fontId="17" fillId="0" borderId="15" xfId="208" applyFont="1" applyBorder="1" applyAlignment="1" applyProtection="1">
      <alignment horizontal="center"/>
    </xf>
    <xf numFmtId="44" fontId="18" fillId="0" borderId="26" xfId="208" quotePrefix="1" applyFont="1" applyBorder="1" applyAlignment="1" applyProtection="1">
      <alignment horizontal="center"/>
    </xf>
    <xf numFmtId="44" fontId="18" fillId="0" borderId="34" xfId="208" quotePrefix="1" applyFont="1" applyBorder="1" applyAlignment="1" applyProtection="1">
      <alignment horizontal="center"/>
    </xf>
    <xf numFmtId="44" fontId="14" fillId="0" borderId="26" xfId="321" applyNumberFormat="1" applyFont="1" applyBorder="1" applyAlignment="1" applyProtection="1">
      <alignment horizontal="center"/>
    </xf>
    <xf numFmtId="44" fontId="14" fillId="0" borderId="34" xfId="321" applyNumberFormat="1" applyFont="1" applyBorder="1" applyAlignment="1" applyProtection="1">
      <alignment horizontal="center"/>
    </xf>
    <xf numFmtId="44" fontId="14" fillId="0" borderId="16" xfId="321" applyNumberFormat="1" applyFont="1" applyBorder="1" applyAlignment="1" applyProtection="1">
      <alignment horizontal="center"/>
    </xf>
    <xf numFmtId="0" fontId="14" fillId="0" borderId="26" xfId="321" applyFont="1" applyBorder="1" applyAlignment="1" applyProtection="1">
      <alignment horizontal="left"/>
    </xf>
    <xf numFmtId="0" fontId="14" fillId="0" borderId="34" xfId="321" applyFont="1" applyBorder="1" applyAlignment="1" applyProtection="1">
      <alignment horizontal="left"/>
    </xf>
    <xf numFmtId="0" fontId="14" fillId="0" borderId="16" xfId="321" applyFont="1" applyBorder="1" applyAlignment="1" applyProtection="1">
      <alignment horizontal="left"/>
    </xf>
    <xf numFmtId="0" fontId="11" fillId="65" borderId="145" xfId="321" quotePrefix="1" applyFont="1" applyFill="1" applyBorder="1" applyAlignment="1" applyProtection="1">
      <alignment horizontal="center"/>
    </xf>
    <xf numFmtId="0" fontId="21" fillId="0" borderId="22" xfId="321" applyFont="1" applyFill="1" applyBorder="1" applyAlignment="1" applyProtection="1">
      <alignment horizontal="center" vertical="center"/>
    </xf>
    <xf numFmtId="0" fontId="21" fillId="0" borderId="62" xfId="321" applyFont="1" applyFill="1" applyBorder="1" applyAlignment="1" applyProtection="1">
      <alignment horizontal="center" vertical="center"/>
    </xf>
    <xf numFmtId="0" fontId="11" fillId="0" borderId="60" xfId="321" quotePrefix="1" applyFont="1" applyBorder="1" applyAlignment="1" applyProtection="1">
      <alignment horizontal="center"/>
    </xf>
    <xf numFmtId="0" fontId="21" fillId="0" borderId="109" xfId="321" applyFont="1" applyFill="1" applyBorder="1" applyAlignment="1" applyProtection="1">
      <alignment horizontal="center" vertical="center"/>
    </xf>
    <xf numFmtId="4" fontId="14" fillId="0" borderId="124" xfId="208" applyNumberFormat="1" applyFont="1" applyBorder="1" applyAlignment="1" applyProtection="1">
      <alignment horizontal="center" vertical="center"/>
    </xf>
    <xf numFmtId="0" fontId="11" fillId="0" borderId="0" xfId="321" applyFont="1" applyBorder="1" applyAlignment="1" applyProtection="1">
      <alignment horizontal="center"/>
    </xf>
    <xf numFmtId="0" fontId="11" fillId="0" borderId="23" xfId="321" applyFont="1" applyBorder="1" applyAlignment="1" applyProtection="1">
      <alignment horizontal="center"/>
    </xf>
    <xf numFmtId="0" fontId="11" fillId="0" borderId="24" xfId="321" applyFont="1" applyBorder="1" applyAlignment="1" applyProtection="1">
      <alignment horizontal="center"/>
    </xf>
    <xf numFmtId="0" fontId="11" fillId="0" borderId="58" xfId="321" quotePrefix="1" applyFont="1" applyBorder="1" applyAlignment="1" applyProtection="1">
      <alignment horizontal="left"/>
    </xf>
    <xf numFmtId="0" fontId="21" fillId="0" borderId="148" xfId="321" applyFont="1" applyBorder="1" applyAlignment="1" applyProtection="1">
      <alignment horizontal="center"/>
    </xf>
    <xf numFmtId="0" fontId="14" fillId="0" borderId="14" xfId="321" applyFont="1" applyBorder="1" applyAlignment="1" applyProtection="1">
      <alignment horizontal="left"/>
    </xf>
    <xf numFmtId="0" fontId="11" fillId="0" borderId="39" xfId="321" quotePrefix="1" applyFont="1" applyBorder="1" applyAlignment="1" applyProtection="1">
      <alignment horizontal="left"/>
    </xf>
    <xf numFmtId="0" fontId="11" fillId="0" borderId="16" xfId="321" applyFont="1" applyBorder="1" applyAlignment="1" applyProtection="1">
      <alignment horizontal="center"/>
      <protection locked="0"/>
    </xf>
    <xf numFmtId="0" fontId="11" fillId="0" borderId="170" xfId="321" applyFont="1" applyBorder="1" applyAlignment="1" applyProtection="1">
      <alignment horizontal="center"/>
      <protection locked="0"/>
    </xf>
    <xf numFmtId="0" fontId="11" fillId="0" borderId="171" xfId="321" applyFont="1" applyBorder="1" applyAlignment="1" applyProtection="1">
      <alignment horizontal="center"/>
      <protection locked="0"/>
    </xf>
    <xf numFmtId="0" fontId="24" fillId="0" borderId="163" xfId="321" quotePrefix="1" applyFont="1" applyBorder="1" applyAlignment="1" applyProtection="1">
      <alignment horizontal="center"/>
    </xf>
    <xf numFmtId="0" fontId="11" fillId="44" borderId="31" xfId="321" applyFont="1" applyFill="1" applyBorder="1" applyAlignment="1" applyProtection="1">
      <alignment horizontal="center"/>
    </xf>
    <xf numFmtId="0" fontId="11" fillId="44" borderId="29" xfId="321" applyFont="1" applyFill="1" applyBorder="1" applyAlignment="1" applyProtection="1">
      <alignment horizontal="center"/>
    </xf>
    <xf numFmtId="0" fontId="11" fillId="44" borderId="33" xfId="0" applyFont="1" applyFill="1" applyBorder="1" applyAlignment="1" applyProtection="1">
      <alignment horizontal="center" vertical="center" wrapText="1"/>
    </xf>
    <xf numFmtId="0" fontId="11" fillId="44" borderId="14" xfId="0" applyFont="1" applyFill="1" applyBorder="1" applyAlignment="1" applyProtection="1">
      <alignment horizontal="center" vertical="center" wrapText="1"/>
    </xf>
    <xf numFmtId="0" fontId="11" fillId="44" borderId="138" xfId="0" applyFont="1" applyFill="1" applyBorder="1" applyAlignment="1" applyProtection="1">
      <alignment horizontal="center" vertical="center" wrapText="1"/>
    </xf>
    <xf numFmtId="0" fontId="11" fillId="44" borderId="135" xfId="0" applyFont="1" applyFill="1" applyBorder="1" applyAlignment="1" applyProtection="1">
      <alignment horizontal="center" vertical="center" wrapText="1"/>
    </xf>
    <xf numFmtId="0" fontId="11" fillId="0" borderId="171" xfId="321" applyFont="1" applyBorder="1" applyAlignment="1" applyProtection="1">
      <alignment horizontal="center"/>
    </xf>
    <xf numFmtId="0" fontId="11" fillId="0" borderId="172" xfId="321" applyFont="1" applyBorder="1" applyAlignment="1" applyProtection="1">
      <alignment horizontal="center"/>
    </xf>
    <xf numFmtId="0" fontId="11" fillId="0" borderId="169" xfId="321" applyFont="1" applyBorder="1" applyAlignment="1" applyProtection="1">
      <alignment horizontal="center"/>
    </xf>
    <xf numFmtId="0" fontId="11" fillId="64" borderId="0" xfId="321" applyFont="1" applyFill="1" applyBorder="1" applyAlignment="1" applyProtection="1">
      <alignment horizontal="center"/>
    </xf>
    <xf numFmtId="0" fontId="11" fillId="64" borderId="22" xfId="321" applyFont="1" applyFill="1" applyBorder="1" applyAlignment="1" applyProtection="1">
      <alignment horizontal="center"/>
    </xf>
    <xf numFmtId="0" fontId="11" fillId="44" borderId="173" xfId="321" applyFont="1" applyFill="1" applyBorder="1" applyAlignment="1" applyProtection="1">
      <alignment horizontal="center"/>
    </xf>
    <xf numFmtId="0" fontId="11" fillId="64" borderId="174" xfId="321" applyFont="1" applyFill="1" applyBorder="1" applyAlignment="1" applyProtection="1">
      <alignment horizontal="center"/>
    </xf>
    <xf numFmtId="0" fontId="11" fillId="64" borderId="175" xfId="321" applyFont="1" applyFill="1" applyBorder="1" applyAlignment="1" applyProtection="1">
      <alignment horizontal="center"/>
    </xf>
  </cellXfs>
  <cellStyles count="787">
    <cellStyle name="20% - Accent1 2" xfId="1"/>
    <cellStyle name="20% - Accent1 2 2" xfId="2"/>
    <cellStyle name="20% - Accent1 3" xfId="3"/>
    <cellStyle name="20% - Accent1 4" xfId="4"/>
    <cellStyle name="20% - Accent1 5" xfId="5"/>
    <cellStyle name="20% - Accent2 2" xfId="6"/>
    <cellStyle name="20% - Accent2 2 2" xfId="7"/>
    <cellStyle name="20% - Accent2 3" xfId="8"/>
    <cellStyle name="20% - Accent2 4" xfId="9"/>
    <cellStyle name="20% - Accent2 5" xfId="10"/>
    <cellStyle name="20% - Accent3 2" xfId="11"/>
    <cellStyle name="20% - Accent3 2 2" xfId="12"/>
    <cellStyle name="20% - Accent3 3" xfId="13"/>
    <cellStyle name="20% - Accent3 4" xfId="14"/>
    <cellStyle name="20% - Accent3 5" xfId="15"/>
    <cellStyle name="20% - Accent4 2" xfId="16"/>
    <cellStyle name="20% - Accent4 2 2" xfId="17"/>
    <cellStyle name="20% - Accent4 3" xfId="18"/>
    <cellStyle name="20% - Accent4 4" xfId="19"/>
    <cellStyle name="20% - Accent4 5" xfId="20"/>
    <cellStyle name="20% - Accent5 2" xfId="21"/>
    <cellStyle name="20% - Accent5 3" xfId="22"/>
    <cellStyle name="20% - Accent6 2" xfId="23"/>
    <cellStyle name="20% - Accent6 3" xfId="24"/>
    <cellStyle name="20% - Akzent1" xfId="25"/>
    <cellStyle name="20% - Akzent1 2" xfId="26"/>
    <cellStyle name="20% - Akzent1 3" xfId="756"/>
    <cellStyle name="20% - Akzent2" xfId="27"/>
    <cellStyle name="20% - Akzent2 2" xfId="28"/>
    <cellStyle name="20% - Akzent2 3" xfId="757"/>
    <cellStyle name="20% - Akzent3" xfId="29"/>
    <cellStyle name="20% - Akzent3 2" xfId="30"/>
    <cellStyle name="20% - Akzent3 3" xfId="758"/>
    <cellStyle name="20% - Akzent4" xfId="31"/>
    <cellStyle name="20% - Akzent4 2" xfId="32"/>
    <cellStyle name="20% - Akzent4 3" xfId="759"/>
    <cellStyle name="20% - Akzent5" xfId="33"/>
    <cellStyle name="20% - Akzent5 2" xfId="34"/>
    <cellStyle name="20% - Akzent5 3" xfId="760"/>
    <cellStyle name="20% - Akzent6" xfId="35"/>
    <cellStyle name="20% - Akzent6 2" xfId="36"/>
    <cellStyle name="20% - Akzent6 3" xfId="761"/>
    <cellStyle name="40% - Accent1 2" xfId="37"/>
    <cellStyle name="40% - Accent1 2 2" xfId="38"/>
    <cellStyle name="40% - Accent1 3" xfId="39"/>
    <cellStyle name="40% - Accent1 4" xfId="40"/>
    <cellStyle name="40% - Accent1 5" xfId="41"/>
    <cellStyle name="40% - Accent2 2" xfId="42"/>
    <cellStyle name="40% - Accent2 3" xfId="43"/>
    <cellStyle name="40% - Accent3 2" xfId="44"/>
    <cellStyle name="40% - Accent3 2 2" xfId="45"/>
    <cellStyle name="40% - Accent3 3" xfId="46"/>
    <cellStyle name="40% - Accent3 4" xfId="47"/>
    <cellStyle name="40% - Accent3 5" xfId="48"/>
    <cellStyle name="40% - Accent4 2" xfId="49"/>
    <cellStyle name="40% - Accent4 2 2" xfId="50"/>
    <cellStyle name="40% - Accent4 3" xfId="51"/>
    <cellStyle name="40% - Accent4 4" xfId="52"/>
    <cellStyle name="40% - Accent4 5" xfId="53"/>
    <cellStyle name="40% - Accent5 2" xfId="54"/>
    <cellStyle name="40% - Accent5 3" xfId="55"/>
    <cellStyle name="40% - Accent6 2" xfId="56"/>
    <cellStyle name="40% - Accent6 2 2" xfId="57"/>
    <cellStyle name="40% - Accent6 3" xfId="58"/>
    <cellStyle name="40% - Accent6 4" xfId="59"/>
    <cellStyle name="40% - Accent6 5" xfId="60"/>
    <cellStyle name="40% - Akzent1" xfId="61"/>
    <cellStyle name="40% - Akzent1 2" xfId="62"/>
    <cellStyle name="40% - Akzent1 3" xfId="762"/>
    <cellStyle name="40% - Akzent2" xfId="63"/>
    <cellStyle name="40% - Akzent2 2" xfId="64"/>
    <cellStyle name="40% - Akzent2 3" xfId="763"/>
    <cellStyle name="40% - Akzent3" xfId="65"/>
    <cellStyle name="40% - Akzent3 2" xfId="66"/>
    <cellStyle name="40% - Akzent3 3" xfId="764"/>
    <cellStyle name="40% - Akzent4" xfId="67"/>
    <cellStyle name="40% - Akzent4 2" xfId="68"/>
    <cellStyle name="40% - Akzent4 3" xfId="765"/>
    <cellStyle name="40% - Akzent5" xfId="69"/>
    <cellStyle name="40% - Akzent5 2" xfId="70"/>
    <cellStyle name="40% - Akzent5 3" xfId="766"/>
    <cellStyle name="40% - Akzent6" xfId="71"/>
    <cellStyle name="40% - Akzent6 2" xfId="72"/>
    <cellStyle name="40% - Akzent6 3" xfId="767"/>
    <cellStyle name="60% - Accent1 2" xfId="73"/>
    <cellStyle name="60% - Accent1 2 2" xfId="74"/>
    <cellStyle name="60% - Accent1 3" xfId="75"/>
    <cellStyle name="60% - Accent1 4" xfId="76"/>
    <cellStyle name="60% - Accent1 5" xfId="77"/>
    <cellStyle name="60% - Accent2 2" xfId="78"/>
    <cellStyle name="60% - Accent2 3" xfId="79"/>
    <cellStyle name="60% - Accent3 2" xfId="80"/>
    <cellStyle name="60% - Accent3 2 2" xfId="81"/>
    <cellStyle name="60% - Accent3 3" xfId="82"/>
    <cellStyle name="60% - Accent3 4" xfId="83"/>
    <cellStyle name="60% - Accent3 5" xfId="84"/>
    <cellStyle name="60% - Accent4 2" xfId="85"/>
    <cellStyle name="60% - Accent4 2 2" xfId="86"/>
    <cellStyle name="60% - Accent4 3" xfId="87"/>
    <cellStyle name="60% - Accent4 4" xfId="88"/>
    <cellStyle name="60% - Accent4 5" xfId="89"/>
    <cellStyle name="60% - Accent5 2" xfId="90"/>
    <cellStyle name="60% - Accent5 3" xfId="91"/>
    <cellStyle name="60% - Accent6 2" xfId="92"/>
    <cellStyle name="60% - Accent6 2 2" xfId="93"/>
    <cellStyle name="60% - Accent6 3" xfId="94"/>
    <cellStyle name="60% - Accent6 4" xfId="95"/>
    <cellStyle name="60% - Accent6 5" xfId="96"/>
    <cellStyle name="60% - Akzent1" xfId="97"/>
    <cellStyle name="60% - Akzent2" xfId="98"/>
    <cellStyle name="60% - Akzent3" xfId="99"/>
    <cellStyle name="60% - Akzent4" xfId="100"/>
    <cellStyle name="60% - Akzent5" xfId="101"/>
    <cellStyle name="60% - Akzent6" xfId="102"/>
    <cellStyle name="Accent1 2" xfId="103"/>
    <cellStyle name="Accent1 2 2" xfId="104"/>
    <cellStyle name="Accent1 3" xfId="105"/>
    <cellStyle name="Accent1 4" xfId="106"/>
    <cellStyle name="Accent1 5" xfId="107"/>
    <cellStyle name="Accent2 2" xfId="108"/>
    <cellStyle name="Accent2 2 2" xfId="109"/>
    <cellStyle name="Accent2 3" xfId="110"/>
    <cellStyle name="Accent2 4" xfId="111"/>
    <cellStyle name="Accent2 5" xfId="112"/>
    <cellStyle name="Accent3 2" xfId="113"/>
    <cellStyle name="Accent3 2 2" xfId="114"/>
    <cellStyle name="Accent3 3" xfId="115"/>
    <cellStyle name="Accent3 4" xfId="116"/>
    <cellStyle name="Accent3 5" xfId="117"/>
    <cellStyle name="Accent4 2" xfId="118"/>
    <cellStyle name="Accent4 2 2" xfId="119"/>
    <cellStyle name="Accent4 3" xfId="120"/>
    <cellStyle name="Accent4 4" xfId="121"/>
    <cellStyle name="Accent4 5" xfId="122"/>
    <cellStyle name="Accent5 2" xfId="123"/>
    <cellStyle name="Accent5 3" xfId="124"/>
    <cellStyle name="Accent6 2" xfId="125"/>
    <cellStyle name="Accent6 3" xfId="126"/>
    <cellStyle name="Akzent1" xfId="127"/>
    <cellStyle name="Akzent2" xfId="128"/>
    <cellStyle name="Akzent3" xfId="129"/>
    <cellStyle name="Akzent4" xfId="130"/>
    <cellStyle name="Akzent5" xfId="131"/>
    <cellStyle name="Akzent6" xfId="132"/>
    <cellStyle name="Ausgabe" xfId="133"/>
    <cellStyle name="Ausgabe 2" xfId="134"/>
    <cellStyle name="Ausgabe 3" xfId="135"/>
    <cellStyle name="Ausgabe 4" xfId="136"/>
    <cellStyle name="Ausgabe 5" xfId="137"/>
    <cellStyle name="Bad 2" xfId="138"/>
    <cellStyle name="Bad 2 2" xfId="139"/>
    <cellStyle name="Bad 3" xfId="140"/>
    <cellStyle name="Bad 4" xfId="141"/>
    <cellStyle name="Bad 5" xfId="142"/>
    <cellStyle name="Berechnung" xfId="143"/>
    <cellStyle name="Berechnung 2" xfId="144"/>
    <cellStyle name="Berechnung 3" xfId="145"/>
    <cellStyle name="Berechnung 4" xfId="146"/>
    <cellStyle name="Berechnung 5" xfId="147"/>
    <cellStyle name="Calculation 10" xfId="148"/>
    <cellStyle name="Calculation 10 2" xfId="149"/>
    <cellStyle name="Calculation 10 3" xfId="150"/>
    <cellStyle name="Calculation 10 4" xfId="151"/>
    <cellStyle name="Calculation 10 5" xfId="152"/>
    <cellStyle name="Calculation 11" xfId="153"/>
    <cellStyle name="Calculation 11 2" xfId="154"/>
    <cellStyle name="Calculation 11 3" xfId="155"/>
    <cellStyle name="Calculation 11 4" xfId="156"/>
    <cellStyle name="Calculation 11 5" xfId="157"/>
    <cellStyle name="Calculation 12" xfId="158"/>
    <cellStyle name="Calculation 12 2" xfId="159"/>
    <cellStyle name="Calculation 12 3" xfId="160"/>
    <cellStyle name="Calculation 12 4" xfId="161"/>
    <cellStyle name="Calculation 12 5" xfId="162"/>
    <cellStyle name="Calculation 13" xfId="163"/>
    <cellStyle name="Calculation 13 2" xfId="164"/>
    <cellStyle name="Calculation 13 3" xfId="165"/>
    <cellStyle name="Calculation 13 4" xfId="166"/>
    <cellStyle name="Calculation 13 5" xfId="167"/>
    <cellStyle name="Calculation 2" xfId="168"/>
    <cellStyle name="Calculation 2 2" xfId="169"/>
    <cellStyle name="Calculation 2 3" xfId="170"/>
    <cellStyle name="Calculation 2 4" xfId="171"/>
    <cellStyle name="Calculation 2 5" xfId="172"/>
    <cellStyle name="Calculation 2 6" xfId="173"/>
    <cellStyle name="Calculation 3" xfId="174"/>
    <cellStyle name="Calculation 4" xfId="175"/>
    <cellStyle name="Calculation 5" xfId="176"/>
    <cellStyle name="Calculation 6" xfId="177"/>
    <cellStyle name="Calculation 6 2" xfId="178"/>
    <cellStyle name="Calculation 6 3" xfId="179"/>
    <cellStyle name="Calculation 6 4" xfId="180"/>
    <cellStyle name="Calculation 6 5" xfId="181"/>
    <cellStyle name="Calculation 7" xfId="182"/>
    <cellStyle name="Calculation 7 2" xfId="183"/>
    <cellStyle name="Calculation 7 3" xfId="184"/>
    <cellStyle name="Calculation 7 4" xfId="185"/>
    <cellStyle name="Calculation 7 5" xfId="186"/>
    <cellStyle name="Calculation 8" xfId="187"/>
    <cellStyle name="Calculation 8 2" xfId="188"/>
    <cellStyle name="Calculation 8 3" xfId="189"/>
    <cellStyle name="Calculation 8 4" xfId="190"/>
    <cellStyle name="Calculation 8 5" xfId="191"/>
    <cellStyle name="Calculation 9" xfId="192"/>
    <cellStyle name="Calculation 9 2" xfId="193"/>
    <cellStyle name="Calculation 9 3" xfId="194"/>
    <cellStyle name="Calculation 9 4" xfId="195"/>
    <cellStyle name="Calculation 9 5" xfId="196"/>
    <cellStyle name="Check Cell 2" xfId="197"/>
    <cellStyle name="Check Cell 3" xfId="198"/>
    <cellStyle name="Comma 2" xfId="199"/>
    <cellStyle name="Comma 2 2" xfId="200"/>
    <cellStyle name="Comma 3" xfId="201"/>
    <cellStyle name="Comma 4" xfId="202"/>
    <cellStyle name="Comma 5" xfId="203"/>
    <cellStyle name="Comma 6" xfId="204"/>
    <cellStyle name="Comma 7" xfId="205"/>
    <cellStyle name="Comma 8" xfId="206"/>
    <cellStyle name="Comma 9" xfId="207"/>
    <cellStyle name="Currency" xfId="208" builtinId="4"/>
    <cellStyle name="Currency 2" xfId="209"/>
    <cellStyle name="Currency 2 2" xfId="210"/>
    <cellStyle name="Currency 3" xfId="211"/>
    <cellStyle name="Currency 4" xfId="212"/>
    <cellStyle name="Currency 5" xfId="213"/>
    <cellStyle name="Currency 6" xfId="214"/>
    <cellStyle name="Dezimal 2" xfId="215"/>
    <cellStyle name="Dezimal 3" xfId="216"/>
    <cellStyle name="Dezimal 3 2" xfId="217"/>
    <cellStyle name="Eingabe" xfId="218"/>
    <cellStyle name="Eingabe 2" xfId="219"/>
    <cellStyle name="Eingabe 3" xfId="220"/>
    <cellStyle name="Eingabe 4" xfId="221"/>
    <cellStyle name="Eingabe 5" xfId="222"/>
    <cellStyle name="Ergebnis" xfId="223"/>
    <cellStyle name="Ergebnis 2" xfId="224"/>
    <cellStyle name="Ergebnis 3" xfId="225"/>
    <cellStyle name="Ergebnis 4" xfId="226"/>
    <cellStyle name="Ergebnis 5" xfId="227"/>
    <cellStyle name="Erklärender Text" xfId="228"/>
    <cellStyle name="Euro" xfId="229"/>
    <cellStyle name="Euro 2" xfId="230"/>
    <cellStyle name="Euro 2 2" xfId="231"/>
    <cellStyle name="Euro 3" xfId="232"/>
    <cellStyle name="Explanatory Text 2" xfId="233"/>
    <cellStyle name="Explanatory Text 3" xfId="234"/>
    <cellStyle name="Good 2" xfId="235"/>
    <cellStyle name="Good 3" xfId="236"/>
    <cellStyle name="Gut" xfId="237"/>
    <cellStyle name="Heading 1 2" xfId="238"/>
    <cellStyle name="Heading 1 2 2" xfId="239"/>
    <cellStyle name="Heading 1 3" xfId="240"/>
    <cellStyle name="Heading 1 4" xfId="241"/>
    <cellStyle name="Heading 1 5" xfId="242"/>
    <cellStyle name="Heading 2 2" xfId="243"/>
    <cellStyle name="Heading 2 2 2" xfId="244"/>
    <cellStyle name="Heading 2 3" xfId="245"/>
    <cellStyle name="Heading 2 4" xfId="246"/>
    <cellStyle name="Heading 2 5" xfId="247"/>
    <cellStyle name="Heading 3 2" xfId="248"/>
    <cellStyle name="Heading 3 2 2" xfId="249"/>
    <cellStyle name="Heading 3 2 2 2" xfId="775"/>
    <cellStyle name="Heading 3 2 3" xfId="774"/>
    <cellStyle name="Heading 3 3" xfId="250"/>
    <cellStyle name="Heading 3 3 2" xfId="776"/>
    <cellStyle name="Heading 3 4" xfId="251"/>
    <cellStyle name="Heading 3 4 2" xfId="777"/>
    <cellStyle name="Heading 3 5" xfId="252"/>
    <cellStyle name="Heading 3 5 2" xfId="778"/>
    <cellStyle name="Heading 4 2" xfId="253"/>
    <cellStyle name="Heading 4 2 2" xfId="254"/>
    <cellStyle name="Heading 4 3" xfId="255"/>
    <cellStyle name="Heading 4 4" xfId="256"/>
    <cellStyle name="Heading 4 5" xfId="257"/>
    <cellStyle name="Hyperlink" xfId="258" builtinId="8"/>
    <cellStyle name="Hyperlink 2" xfId="259"/>
    <cellStyle name="Input 10" xfId="260"/>
    <cellStyle name="Input 10 2" xfId="261"/>
    <cellStyle name="Input 10 3" xfId="262"/>
    <cellStyle name="Input 10 4" xfId="263"/>
    <cellStyle name="Input 10 5" xfId="264"/>
    <cellStyle name="Input 11" xfId="265"/>
    <cellStyle name="Input 11 2" xfId="266"/>
    <cellStyle name="Input 11 3" xfId="267"/>
    <cellStyle name="Input 11 4" xfId="268"/>
    <cellStyle name="Input 11 5" xfId="269"/>
    <cellStyle name="Input 2" xfId="270"/>
    <cellStyle name="Input 2 2" xfId="271"/>
    <cellStyle name="Input 2 3" xfId="272"/>
    <cellStyle name="Input 2 4" xfId="273"/>
    <cellStyle name="Input 2 5" xfId="274"/>
    <cellStyle name="Input 3" xfId="275"/>
    <cellStyle name="Input 4" xfId="276"/>
    <cellStyle name="Input 4 2" xfId="277"/>
    <cellStyle name="Input 4 3" xfId="278"/>
    <cellStyle name="Input 4 4" xfId="279"/>
    <cellStyle name="Input 4 5" xfId="280"/>
    <cellStyle name="Input 5" xfId="281"/>
    <cellStyle name="Input 5 2" xfId="282"/>
    <cellStyle name="Input 5 3" xfId="283"/>
    <cellStyle name="Input 5 4" xfId="284"/>
    <cellStyle name="Input 5 5" xfId="285"/>
    <cellStyle name="Input 6" xfId="286"/>
    <cellStyle name="Input 6 2" xfId="287"/>
    <cellStyle name="Input 6 3" xfId="288"/>
    <cellStyle name="Input 6 4" xfId="289"/>
    <cellStyle name="Input 6 5" xfId="290"/>
    <cellStyle name="Input 7" xfId="291"/>
    <cellStyle name="Input 7 2" xfId="292"/>
    <cellStyle name="Input 7 3" xfId="293"/>
    <cellStyle name="Input 7 4" xfId="294"/>
    <cellStyle name="Input 7 5" xfId="295"/>
    <cellStyle name="Input 8" xfId="296"/>
    <cellStyle name="Input 8 2" xfId="297"/>
    <cellStyle name="Input 8 3" xfId="298"/>
    <cellStyle name="Input 8 4" xfId="299"/>
    <cellStyle name="Input 8 5" xfId="300"/>
    <cellStyle name="Input 9" xfId="301"/>
    <cellStyle name="Input 9 2" xfId="302"/>
    <cellStyle name="Input 9 3" xfId="303"/>
    <cellStyle name="Input 9 4" xfId="304"/>
    <cellStyle name="Input 9 5" xfId="305"/>
    <cellStyle name="Linked Cell 2" xfId="306"/>
    <cellStyle name="Linked Cell 3" xfId="307"/>
    <cellStyle name="MKT" xfId="308"/>
    <cellStyle name="Neutral 2" xfId="309"/>
    <cellStyle name="Neutral 3" xfId="310"/>
    <cellStyle name="Normal" xfId="0" builtinId="0"/>
    <cellStyle name="Normal 10" xfId="311"/>
    <cellStyle name="Normal 11" xfId="312"/>
    <cellStyle name="Normal 12" xfId="313"/>
    <cellStyle name="Normal 13" xfId="314"/>
    <cellStyle name="Normal 14" xfId="315"/>
    <cellStyle name="Normal 15" xfId="316"/>
    <cellStyle name="Normal 16" xfId="317"/>
    <cellStyle name="Normal 17" xfId="318"/>
    <cellStyle name="Normal 18" xfId="319"/>
    <cellStyle name="Normal 19" xfId="320"/>
    <cellStyle name="Normal 2" xfId="321"/>
    <cellStyle name="Normal 2 10" xfId="322"/>
    <cellStyle name="Normal 2 11" xfId="323"/>
    <cellStyle name="Normal 2 12" xfId="324"/>
    <cellStyle name="Normal 2 2" xfId="325"/>
    <cellStyle name="Normal 2 2 2" xfId="326"/>
    <cellStyle name="Normal 2 3" xfId="327"/>
    <cellStyle name="Normal 2 4" xfId="328"/>
    <cellStyle name="Normal 2 5" xfId="329"/>
    <cellStyle name="Normal 2 6" xfId="330"/>
    <cellStyle name="Normal 2 7" xfId="331"/>
    <cellStyle name="Normal 2 8" xfId="332"/>
    <cellStyle name="Normal 2 9" xfId="333"/>
    <cellStyle name="Normal 3" xfId="334"/>
    <cellStyle name="Normal 3 10" xfId="335"/>
    <cellStyle name="Normal 3 11" xfId="336"/>
    <cellStyle name="Normal 3 11 2" xfId="779"/>
    <cellStyle name="Normal 3 11 2 2" xfId="782"/>
    <cellStyle name="Normal 3 11 2 2 2" xfId="786"/>
    <cellStyle name="Normal 3 11 2 3" xfId="784"/>
    <cellStyle name="Normal 3 11 3" xfId="781"/>
    <cellStyle name="Normal 3 11 3 2" xfId="785"/>
    <cellStyle name="Normal 3 11 4" xfId="783"/>
    <cellStyle name="Normal 3 2" xfId="337"/>
    <cellStyle name="Normal 3 2 2" xfId="338"/>
    <cellStyle name="Normal 3 3" xfId="339"/>
    <cellStyle name="Normal 3 4" xfId="340"/>
    <cellStyle name="Normal 3 5" xfId="341"/>
    <cellStyle name="Normal 3 6" xfId="342"/>
    <cellStyle name="Normal 3 7" xfId="343"/>
    <cellStyle name="Normal 3 8" xfId="344"/>
    <cellStyle name="Normal 3 9" xfId="345"/>
    <cellStyle name="Normal 4" xfId="346"/>
    <cellStyle name="Normal 4 2" xfId="347"/>
    <cellStyle name="Normal 4 2 2" xfId="348"/>
    <cellStyle name="Normal 4 3" xfId="349"/>
    <cellStyle name="Normal 4 4" xfId="350"/>
    <cellStyle name="Normal 4 5" xfId="351"/>
    <cellStyle name="Normal 4 6" xfId="352"/>
    <cellStyle name="Normal 4 7" xfId="353"/>
    <cellStyle name="Normal 5" xfId="354"/>
    <cellStyle name="Normal 5 2" xfId="355"/>
    <cellStyle name="Normal 6" xfId="356"/>
    <cellStyle name="Normal 6 2" xfId="357"/>
    <cellStyle name="Normal 6 3" xfId="358"/>
    <cellStyle name="Normal 7" xfId="359"/>
    <cellStyle name="Normal 8" xfId="360"/>
    <cellStyle name="Normal 9" xfId="361"/>
    <cellStyle name="Note 10" xfId="362"/>
    <cellStyle name="Note 10 2" xfId="363"/>
    <cellStyle name="Note 10 3" xfId="364"/>
    <cellStyle name="Note 10 4" xfId="365"/>
    <cellStyle name="Note 10 5" xfId="366"/>
    <cellStyle name="Note 11" xfId="367"/>
    <cellStyle name="Note 11 2" xfId="368"/>
    <cellStyle name="Note 11 3" xfId="369"/>
    <cellStyle name="Note 11 4" xfId="370"/>
    <cellStyle name="Note 11 5" xfId="371"/>
    <cellStyle name="Note 12" xfId="372"/>
    <cellStyle name="Note 12 2" xfId="373"/>
    <cellStyle name="Note 12 3" xfId="374"/>
    <cellStyle name="Note 12 4" xfId="375"/>
    <cellStyle name="Note 12 5" xfId="376"/>
    <cellStyle name="Note 2" xfId="377"/>
    <cellStyle name="Note 2 10" xfId="378"/>
    <cellStyle name="Note 2 10 2" xfId="379"/>
    <cellStyle name="Note 2 10 3" xfId="380"/>
    <cellStyle name="Note 2 10 4" xfId="381"/>
    <cellStyle name="Note 2 10 5" xfId="382"/>
    <cellStyle name="Note 2 11" xfId="383"/>
    <cellStyle name="Note 2 11 2" xfId="384"/>
    <cellStyle name="Note 2 11 3" xfId="385"/>
    <cellStyle name="Note 2 11 4" xfId="386"/>
    <cellStyle name="Note 2 11 5" xfId="387"/>
    <cellStyle name="Note 2 12" xfId="388"/>
    <cellStyle name="Note 2 12 2" xfId="389"/>
    <cellStyle name="Note 2 12 3" xfId="390"/>
    <cellStyle name="Note 2 12 4" xfId="391"/>
    <cellStyle name="Note 2 12 5" xfId="392"/>
    <cellStyle name="Note 2 13" xfId="393"/>
    <cellStyle name="Note 2 13 2" xfId="394"/>
    <cellStyle name="Note 2 13 3" xfId="395"/>
    <cellStyle name="Note 2 13 4" xfId="396"/>
    <cellStyle name="Note 2 13 5" xfId="397"/>
    <cellStyle name="Note 2 14" xfId="398"/>
    <cellStyle name="Note 2 14 2" xfId="399"/>
    <cellStyle name="Note 2 14 3" xfId="400"/>
    <cellStyle name="Note 2 14 4" xfId="401"/>
    <cellStyle name="Note 2 14 5" xfId="402"/>
    <cellStyle name="Note 2 15" xfId="403"/>
    <cellStyle name="Note 2 15 2" xfId="404"/>
    <cellStyle name="Note 2 15 3" xfId="405"/>
    <cellStyle name="Note 2 15 4" xfId="406"/>
    <cellStyle name="Note 2 15 5" xfId="407"/>
    <cellStyle name="Note 2 16" xfId="408"/>
    <cellStyle name="Note 2 17" xfId="409"/>
    <cellStyle name="Note 2 18" xfId="410"/>
    <cellStyle name="Note 2 19" xfId="411"/>
    <cellStyle name="Note 2 2" xfId="412"/>
    <cellStyle name="Note 2 2 2" xfId="413"/>
    <cellStyle name="Note 2 2 3" xfId="414"/>
    <cellStyle name="Note 2 2 4" xfId="415"/>
    <cellStyle name="Note 2 2 5" xfId="416"/>
    <cellStyle name="Note 2 2 6" xfId="417"/>
    <cellStyle name="Note 2 3" xfId="418"/>
    <cellStyle name="Note 2 4" xfId="419"/>
    <cellStyle name="Note 2 5" xfId="420"/>
    <cellStyle name="Note 2 6" xfId="421"/>
    <cellStyle name="Note 2 7" xfId="422"/>
    <cellStyle name="Note 2 8" xfId="423"/>
    <cellStyle name="Note 2 8 2" xfId="424"/>
    <cellStyle name="Note 2 8 3" xfId="425"/>
    <cellStyle name="Note 2 8 4" xfId="426"/>
    <cellStyle name="Note 2 8 5" xfId="427"/>
    <cellStyle name="Note 2 9" xfId="428"/>
    <cellStyle name="Note 2 9 2" xfId="429"/>
    <cellStyle name="Note 2 9 3" xfId="430"/>
    <cellStyle name="Note 2 9 4" xfId="431"/>
    <cellStyle name="Note 2 9 5" xfId="432"/>
    <cellStyle name="Note 3" xfId="433"/>
    <cellStyle name="Note 3 10" xfId="434"/>
    <cellStyle name="Note 3 10 2" xfId="435"/>
    <cellStyle name="Note 3 10 3" xfId="436"/>
    <cellStyle name="Note 3 10 4" xfId="437"/>
    <cellStyle name="Note 3 10 5" xfId="438"/>
    <cellStyle name="Note 3 11" xfId="439"/>
    <cellStyle name="Note 3 12" xfId="440"/>
    <cellStyle name="Note 3 13" xfId="441"/>
    <cellStyle name="Note 3 14" xfId="442"/>
    <cellStyle name="Note 3 2" xfId="443"/>
    <cellStyle name="Note 3 2 2" xfId="444"/>
    <cellStyle name="Note 3 2 3" xfId="445"/>
    <cellStyle name="Note 3 2 4" xfId="446"/>
    <cellStyle name="Note 3 2 5" xfId="447"/>
    <cellStyle name="Note 3 3" xfId="448"/>
    <cellStyle name="Note 3 3 2" xfId="449"/>
    <cellStyle name="Note 3 3 3" xfId="450"/>
    <cellStyle name="Note 3 3 4" xfId="451"/>
    <cellStyle name="Note 3 3 5" xfId="452"/>
    <cellStyle name="Note 3 4" xfId="453"/>
    <cellStyle name="Note 3 4 2" xfId="454"/>
    <cellStyle name="Note 3 4 3" xfId="455"/>
    <cellStyle name="Note 3 4 4" xfId="456"/>
    <cellStyle name="Note 3 4 5" xfId="457"/>
    <cellStyle name="Note 3 5" xfId="458"/>
    <cellStyle name="Note 3 5 2" xfId="459"/>
    <cellStyle name="Note 3 5 3" xfId="460"/>
    <cellStyle name="Note 3 5 4" xfId="461"/>
    <cellStyle name="Note 3 5 5" xfId="462"/>
    <cellStyle name="Note 3 6" xfId="463"/>
    <cellStyle name="Note 3 6 2" xfId="464"/>
    <cellStyle name="Note 3 6 3" xfId="465"/>
    <cellStyle name="Note 3 6 4" xfId="466"/>
    <cellStyle name="Note 3 6 5" xfId="467"/>
    <cellStyle name="Note 3 7" xfId="468"/>
    <cellStyle name="Note 3 7 2" xfId="469"/>
    <cellStyle name="Note 3 7 3" xfId="470"/>
    <cellStyle name="Note 3 7 4" xfId="471"/>
    <cellStyle name="Note 3 7 5" xfId="472"/>
    <cellStyle name="Note 3 8" xfId="473"/>
    <cellStyle name="Note 3 8 2" xfId="474"/>
    <cellStyle name="Note 3 8 3" xfId="475"/>
    <cellStyle name="Note 3 8 4" xfId="476"/>
    <cellStyle name="Note 3 8 5" xfId="477"/>
    <cellStyle name="Note 3 9" xfId="478"/>
    <cellStyle name="Note 3 9 2" xfId="479"/>
    <cellStyle name="Note 3 9 3" xfId="480"/>
    <cellStyle name="Note 3 9 4" xfId="481"/>
    <cellStyle name="Note 3 9 5" xfId="482"/>
    <cellStyle name="Note 4" xfId="483"/>
    <cellStyle name="Note 4 2" xfId="484"/>
    <cellStyle name="Note 4 3" xfId="485"/>
    <cellStyle name="Note 4 4" xfId="486"/>
    <cellStyle name="Note 4 5" xfId="487"/>
    <cellStyle name="Note 5" xfId="488"/>
    <cellStyle name="Note 5 2" xfId="489"/>
    <cellStyle name="Note 5 3" xfId="490"/>
    <cellStyle name="Note 5 4" xfId="491"/>
    <cellStyle name="Note 5 5" xfId="492"/>
    <cellStyle name="Note 6" xfId="493"/>
    <cellStyle name="Note 6 2" xfId="494"/>
    <cellStyle name="Note 6 3" xfId="495"/>
    <cellStyle name="Note 6 4" xfId="496"/>
    <cellStyle name="Note 6 5" xfId="497"/>
    <cellStyle name="Note 7" xfId="498"/>
    <cellStyle name="Note 7 2" xfId="499"/>
    <cellStyle name="Note 7 3" xfId="500"/>
    <cellStyle name="Note 7 4" xfId="501"/>
    <cellStyle name="Note 7 5" xfId="502"/>
    <cellStyle name="Note 8" xfId="503"/>
    <cellStyle name="Note 8 2" xfId="504"/>
    <cellStyle name="Note 8 3" xfId="505"/>
    <cellStyle name="Note 8 4" xfId="506"/>
    <cellStyle name="Note 8 5" xfId="507"/>
    <cellStyle name="Note 9" xfId="508"/>
    <cellStyle name="Note 9 2" xfId="509"/>
    <cellStyle name="Note 9 3" xfId="510"/>
    <cellStyle name="Note 9 4" xfId="511"/>
    <cellStyle name="Note 9 5" xfId="512"/>
    <cellStyle name="Notiz" xfId="513"/>
    <cellStyle name="Notiz 2" xfId="514"/>
    <cellStyle name="Notiz 2 2" xfId="515"/>
    <cellStyle name="Notiz 2 3" xfId="769"/>
    <cellStyle name="Notiz 3" xfId="516"/>
    <cellStyle name="Notiz 3 2" xfId="517"/>
    <cellStyle name="Notiz 3 3" xfId="770"/>
    <cellStyle name="Notiz 4" xfId="518"/>
    <cellStyle name="Notiz 4 2" xfId="519"/>
    <cellStyle name="Notiz 4 3" xfId="771"/>
    <cellStyle name="Notiz 5" xfId="520"/>
    <cellStyle name="Notiz 5 2" xfId="521"/>
    <cellStyle name="Notiz 5 3" xfId="772"/>
    <cellStyle name="Notiz 6" xfId="522"/>
    <cellStyle name="Notiz 7" xfId="768"/>
    <cellStyle name="Output 10" xfId="523"/>
    <cellStyle name="Output 10 2" xfId="524"/>
    <cellStyle name="Output 10 3" xfId="525"/>
    <cellStyle name="Output 10 4" xfId="526"/>
    <cellStyle name="Output 10 5" xfId="527"/>
    <cellStyle name="Output 11" xfId="528"/>
    <cellStyle name="Output 11 2" xfId="529"/>
    <cellStyle name="Output 11 3" xfId="530"/>
    <cellStyle name="Output 11 4" xfId="531"/>
    <cellStyle name="Output 11 5" xfId="532"/>
    <cellStyle name="Output 12" xfId="533"/>
    <cellStyle name="Output 12 2" xfId="534"/>
    <cellStyle name="Output 12 3" xfId="535"/>
    <cellStyle name="Output 12 4" xfId="536"/>
    <cellStyle name="Output 12 5" xfId="537"/>
    <cellStyle name="Output 13" xfId="538"/>
    <cellStyle name="Output 13 2" xfId="539"/>
    <cellStyle name="Output 13 3" xfId="540"/>
    <cellStyle name="Output 13 4" xfId="541"/>
    <cellStyle name="Output 13 5" xfId="542"/>
    <cellStyle name="Output 2" xfId="543"/>
    <cellStyle name="Output 2 2" xfId="544"/>
    <cellStyle name="Output 2 3" xfId="545"/>
    <cellStyle name="Output 2 4" xfId="546"/>
    <cellStyle name="Output 2 5" xfId="547"/>
    <cellStyle name="Output 2 6" xfId="548"/>
    <cellStyle name="Output 3" xfId="549"/>
    <cellStyle name="Output 4" xfId="550"/>
    <cellStyle name="Output 5" xfId="551"/>
    <cellStyle name="Output 6" xfId="552"/>
    <cellStyle name="Output 6 2" xfId="553"/>
    <cellStyle name="Output 6 3" xfId="554"/>
    <cellStyle name="Output 6 4" xfId="555"/>
    <cellStyle name="Output 6 5" xfId="556"/>
    <cellStyle name="Output 7" xfId="557"/>
    <cellStyle name="Output 7 2" xfId="558"/>
    <cellStyle name="Output 7 3" xfId="559"/>
    <cellStyle name="Output 7 4" xfId="560"/>
    <cellStyle name="Output 7 5" xfId="561"/>
    <cellStyle name="Output 8" xfId="562"/>
    <cellStyle name="Output 8 2" xfId="563"/>
    <cellStyle name="Output 8 3" xfId="564"/>
    <cellStyle name="Output 8 4" xfId="565"/>
    <cellStyle name="Output 8 5" xfId="566"/>
    <cellStyle name="Output 9" xfId="567"/>
    <cellStyle name="Output 9 2" xfId="568"/>
    <cellStyle name="Output 9 3" xfId="569"/>
    <cellStyle name="Output 9 4" xfId="570"/>
    <cellStyle name="Output 9 5" xfId="571"/>
    <cellStyle name="Percent" xfId="572" builtinId="5"/>
    <cellStyle name="Percent 2" xfId="573"/>
    <cellStyle name="Percent 2 2" xfId="574"/>
    <cellStyle name="Percent 3" xfId="575"/>
    <cellStyle name="Percent 3 2" xfId="576"/>
    <cellStyle name="Percent 3 3" xfId="773"/>
    <cellStyle name="Prozent 2" xfId="577"/>
    <cellStyle name="Prozent 2 2" xfId="578"/>
    <cellStyle name="Schlecht" xfId="579"/>
    <cellStyle name="Standard 11" xfId="580"/>
    <cellStyle name="Standard 12" xfId="581"/>
    <cellStyle name="Standard 14" xfId="582"/>
    <cellStyle name="Standard 2" xfId="583"/>
    <cellStyle name="Standard 2 2" xfId="584"/>
    <cellStyle name="Standard 3" xfId="585"/>
    <cellStyle name="Standard 3 2" xfId="586"/>
    <cellStyle name="Standard_boots_productOverview_080909" xfId="587"/>
    <cellStyle name="Title 2" xfId="588"/>
    <cellStyle name="Title 2 2" xfId="589"/>
    <cellStyle name="Title 3" xfId="590"/>
    <cellStyle name="Title 4" xfId="591"/>
    <cellStyle name="Title 5" xfId="592"/>
    <cellStyle name="Total 10" xfId="593"/>
    <cellStyle name="Total 10 2" xfId="594"/>
    <cellStyle name="Total 10 3" xfId="595"/>
    <cellStyle name="Total 10 4" xfId="596"/>
    <cellStyle name="Total 10 5" xfId="597"/>
    <cellStyle name="Total 11" xfId="598"/>
    <cellStyle name="Total 11 2" xfId="599"/>
    <cellStyle name="Total 11 3" xfId="600"/>
    <cellStyle name="Total 11 4" xfId="601"/>
    <cellStyle name="Total 11 5" xfId="602"/>
    <cellStyle name="Total 12" xfId="603"/>
    <cellStyle name="Total 12 2" xfId="604"/>
    <cellStyle name="Total 12 3" xfId="605"/>
    <cellStyle name="Total 12 4" xfId="606"/>
    <cellStyle name="Total 12 5" xfId="607"/>
    <cellStyle name="Total 13" xfId="608"/>
    <cellStyle name="Total 13 2" xfId="609"/>
    <cellStyle name="Total 13 3" xfId="610"/>
    <cellStyle name="Total 13 4" xfId="611"/>
    <cellStyle name="Total 13 5" xfId="612"/>
    <cellStyle name="Total 14" xfId="613"/>
    <cellStyle name="Total 14 2" xfId="614"/>
    <cellStyle name="Total 14 3" xfId="615"/>
    <cellStyle name="Total 14 4" xfId="616"/>
    <cellStyle name="Total 14 5" xfId="617"/>
    <cellStyle name="Total 15" xfId="618"/>
    <cellStyle name="Total 15 2" xfId="619"/>
    <cellStyle name="Total 15 3" xfId="620"/>
    <cellStyle name="Total 15 4" xfId="621"/>
    <cellStyle name="Total 15 5" xfId="622"/>
    <cellStyle name="Total 16" xfId="623"/>
    <cellStyle name="Total 16 2" xfId="624"/>
    <cellStyle name="Total 16 3" xfId="625"/>
    <cellStyle name="Total 16 4" xfId="626"/>
    <cellStyle name="Total 16 5" xfId="627"/>
    <cellStyle name="Total 17" xfId="628"/>
    <cellStyle name="Total 17 2" xfId="629"/>
    <cellStyle name="Total 17 3" xfId="630"/>
    <cellStyle name="Total 17 4" xfId="631"/>
    <cellStyle name="Total 17 5" xfId="632"/>
    <cellStyle name="Total 18" xfId="633"/>
    <cellStyle name="Total 18 2" xfId="634"/>
    <cellStyle name="Total 18 3" xfId="635"/>
    <cellStyle name="Total 18 4" xfId="636"/>
    <cellStyle name="Total 18 5" xfId="637"/>
    <cellStyle name="Total 2" xfId="638"/>
    <cellStyle name="Total 2 10" xfId="639"/>
    <cellStyle name="Total 2 2" xfId="640"/>
    <cellStyle name="Total 2 2 2" xfId="641"/>
    <cellStyle name="Total 2 2 3" xfId="642"/>
    <cellStyle name="Total 2 2 4" xfId="643"/>
    <cellStyle name="Total 2 2 5" xfId="644"/>
    <cellStyle name="Total 2 3" xfId="645"/>
    <cellStyle name="Total 2 3 2" xfId="646"/>
    <cellStyle name="Total 2 3 3" xfId="647"/>
    <cellStyle name="Total 2 3 4" xfId="648"/>
    <cellStyle name="Total 2 3 5" xfId="649"/>
    <cellStyle name="Total 2 4" xfId="650"/>
    <cellStyle name="Total 2 4 2" xfId="651"/>
    <cellStyle name="Total 2 4 3" xfId="652"/>
    <cellStyle name="Total 2 4 4" xfId="653"/>
    <cellStyle name="Total 2 4 5" xfId="654"/>
    <cellStyle name="Total 2 5" xfId="655"/>
    <cellStyle name="Total 2 5 2" xfId="656"/>
    <cellStyle name="Total 2 5 3" xfId="657"/>
    <cellStyle name="Total 2 5 4" xfId="658"/>
    <cellStyle name="Total 2 5 5" xfId="659"/>
    <cellStyle name="Total 2 6" xfId="660"/>
    <cellStyle name="Total 2 6 2" xfId="661"/>
    <cellStyle name="Total 2 6 3" xfId="662"/>
    <cellStyle name="Total 2 6 4" xfId="663"/>
    <cellStyle name="Total 2 6 5" xfId="664"/>
    <cellStyle name="Total 2 7" xfId="665"/>
    <cellStyle name="Total 2 8" xfId="666"/>
    <cellStyle name="Total 2 9" xfId="667"/>
    <cellStyle name="Total 3" xfId="668"/>
    <cellStyle name="Total 3 2" xfId="669"/>
    <cellStyle name="Total 3 2 2" xfId="670"/>
    <cellStyle name="Total 3 2 3" xfId="671"/>
    <cellStyle name="Total 3 2 4" xfId="672"/>
    <cellStyle name="Total 3 2 5" xfId="673"/>
    <cellStyle name="Total 3 3" xfId="674"/>
    <cellStyle name="Total 3 3 2" xfId="675"/>
    <cellStyle name="Total 3 3 3" xfId="676"/>
    <cellStyle name="Total 3 3 4" xfId="677"/>
    <cellStyle name="Total 3 3 5" xfId="678"/>
    <cellStyle name="Total 3 4" xfId="679"/>
    <cellStyle name="Total 3 4 2" xfId="680"/>
    <cellStyle name="Total 3 4 3" xfId="681"/>
    <cellStyle name="Total 3 4 4" xfId="682"/>
    <cellStyle name="Total 3 4 5" xfId="683"/>
    <cellStyle name="Total 3 5" xfId="684"/>
    <cellStyle name="Total 3 5 2" xfId="685"/>
    <cellStyle name="Total 3 5 3" xfId="686"/>
    <cellStyle name="Total 3 5 4" xfId="687"/>
    <cellStyle name="Total 3 5 5" xfId="688"/>
    <cellStyle name="Total 3 6" xfId="689"/>
    <cellStyle name="Total 3 7" xfId="690"/>
    <cellStyle name="Total 3 8" xfId="691"/>
    <cellStyle name="Total 3 9" xfId="692"/>
    <cellStyle name="Total 4" xfId="693"/>
    <cellStyle name="Total 4 2" xfId="694"/>
    <cellStyle name="Total 4 2 2" xfId="695"/>
    <cellStyle name="Total 4 2 3" xfId="696"/>
    <cellStyle name="Total 4 2 4" xfId="697"/>
    <cellStyle name="Total 4 2 5" xfId="698"/>
    <cellStyle name="Total 4 3" xfId="699"/>
    <cellStyle name="Total 4 3 2" xfId="700"/>
    <cellStyle name="Total 4 3 3" xfId="701"/>
    <cellStyle name="Total 4 3 4" xfId="702"/>
    <cellStyle name="Total 4 3 5" xfId="703"/>
    <cellStyle name="Total 4 4" xfId="704"/>
    <cellStyle name="Total 4 4 2" xfId="705"/>
    <cellStyle name="Total 4 4 3" xfId="706"/>
    <cellStyle name="Total 4 4 4" xfId="707"/>
    <cellStyle name="Total 4 4 5" xfId="708"/>
    <cellStyle name="Total 4 5" xfId="709"/>
    <cellStyle name="Total 4 5 2" xfId="710"/>
    <cellStyle name="Total 4 5 3" xfId="711"/>
    <cellStyle name="Total 4 5 4" xfId="712"/>
    <cellStyle name="Total 4 5 5" xfId="713"/>
    <cellStyle name="Total 4 6" xfId="714"/>
    <cellStyle name="Total 4 7" xfId="715"/>
    <cellStyle name="Total 4 8" xfId="716"/>
    <cellStyle name="Total 4 9" xfId="717"/>
    <cellStyle name="Total 5" xfId="718"/>
    <cellStyle name="Total 5 2" xfId="719"/>
    <cellStyle name="Total 5 3" xfId="720"/>
    <cellStyle name="Total 5 4" xfId="721"/>
    <cellStyle name="Total 5 5" xfId="722"/>
    <cellStyle name="Total 6" xfId="723"/>
    <cellStyle name="Total 6 2" xfId="724"/>
    <cellStyle name="Total 6 3" xfId="725"/>
    <cellStyle name="Total 6 4" xfId="726"/>
    <cellStyle name="Total 6 5" xfId="727"/>
    <cellStyle name="Total 7" xfId="728"/>
    <cellStyle name="Total 7 2" xfId="729"/>
    <cellStyle name="Total 7 3" xfId="730"/>
    <cellStyle name="Total 7 4" xfId="731"/>
    <cellStyle name="Total 7 5" xfId="732"/>
    <cellStyle name="Total 8" xfId="733"/>
    <cellStyle name="Total 8 2" xfId="734"/>
    <cellStyle name="Total 8 3" xfId="735"/>
    <cellStyle name="Total 8 4" xfId="736"/>
    <cellStyle name="Total 8 5" xfId="737"/>
    <cellStyle name="Total 9" xfId="738"/>
    <cellStyle name="Total 9 2" xfId="739"/>
    <cellStyle name="Total 9 3" xfId="740"/>
    <cellStyle name="Total 9 4" xfId="741"/>
    <cellStyle name="Total 9 5" xfId="742"/>
    <cellStyle name="Überschrift" xfId="743"/>
    <cellStyle name="Überschrift 1" xfId="744"/>
    <cellStyle name="Überschrift 2" xfId="745"/>
    <cellStyle name="Überschrift 3" xfId="746"/>
    <cellStyle name="Überschrift 3 2" xfId="780"/>
    <cellStyle name="Überschrift 4" xfId="747"/>
    <cellStyle name="Verknüpfte Zelle" xfId="748"/>
    <cellStyle name="Währung 2" xfId="749"/>
    <cellStyle name="Währung 3" xfId="750"/>
    <cellStyle name="Währung 3 2" xfId="751"/>
    <cellStyle name="Warnender Text" xfId="752"/>
    <cellStyle name="Warning Text 2" xfId="753"/>
    <cellStyle name="Warning Text 3" xfId="754"/>
    <cellStyle name="Zelle überprüfen" xfId="7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F3B843"/>
      <color rgb="FFFF3399"/>
      <color rgb="FF66FF66"/>
      <color rgb="FF90C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277813</xdr:colOff>
      <xdr:row>103</xdr:row>
      <xdr:rowOff>31750</xdr:rowOff>
    </xdr:from>
    <xdr:to>
      <xdr:col>9</xdr:col>
      <xdr:colOff>41983</xdr:colOff>
      <xdr:row>104</xdr:row>
      <xdr:rowOff>117477</xdr:rowOff>
    </xdr:to>
    <xdr:pic>
      <xdr:nvPicPr>
        <xdr:cNvPr id="4651" name="Grafi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4938" y="12565063"/>
          <a:ext cx="971551" cy="474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85726</xdr:colOff>
      <xdr:row>103</xdr:row>
      <xdr:rowOff>197555</xdr:rowOff>
    </xdr:from>
    <xdr:to>
      <xdr:col>0</xdr:col>
      <xdr:colOff>1114778</xdr:colOff>
      <xdr:row>104</xdr:row>
      <xdr:rowOff>150812</xdr:rowOff>
    </xdr:to>
    <xdr:grpSp>
      <xdr:nvGrpSpPr>
        <xdr:cNvPr id="4652" name="Gruppieren 4"/>
        <xdr:cNvGrpSpPr>
          <a:grpSpLocks noChangeAspect="1"/>
        </xdr:cNvGrpSpPr>
      </xdr:nvGrpSpPr>
      <xdr:grpSpPr bwMode="auto">
        <a:xfrm>
          <a:off x="85726" y="17506908"/>
          <a:ext cx="1029052" cy="341728"/>
          <a:chOff x="683568" y="1772816"/>
          <a:chExt cx="2502432" cy="839524"/>
        </a:xfrm>
      </xdr:grpSpPr>
      <xdr:pic>
        <xdr:nvPicPr>
          <xdr:cNvPr id="4657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276" r="15108" b="75929"/>
          <a:stretch>
            <a:fillRect/>
          </a:stretch>
        </xdr:blipFill>
        <xdr:spPr bwMode="auto">
          <a:xfrm>
            <a:off x="683568" y="1772816"/>
            <a:ext cx="2481147" cy="8395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chteck 3"/>
          <xdr:cNvSpPr/>
        </xdr:nvSpPr>
        <xdr:spPr>
          <a:xfrm>
            <a:off x="2904036" y="2126300"/>
            <a:ext cx="281964" cy="30929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n-CA"/>
          </a:p>
        </xdr:txBody>
      </xdr:sp>
    </xdr:grpSp>
    <xdr:clientData/>
  </xdr:twoCellAnchor>
  <xdr:twoCellAnchor editAs="oneCell">
    <xdr:from>
      <xdr:col>0</xdr:col>
      <xdr:colOff>314325</xdr:colOff>
      <xdr:row>1</xdr:row>
      <xdr:rowOff>28575</xdr:rowOff>
    </xdr:from>
    <xdr:to>
      <xdr:col>2</xdr:col>
      <xdr:colOff>45384</xdr:colOff>
      <xdr:row>3</xdr:row>
      <xdr:rowOff>47625</xdr:rowOff>
    </xdr:to>
    <xdr:pic>
      <xdr:nvPicPr>
        <xdr:cNvPr id="4653" name="Picture 103" descr="Head-Smal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2381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31573</xdr:colOff>
      <xdr:row>110</xdr:row>
      <xdr:rowOff>0</xdr:rowOff>
    </xdr:from>
    <xdr:to>
      <xdr:col>0</xdr:col>
      <xdr:colOff>896057</xdr:colOff>
      <xdr:row>110</xdr:row>
      <xdr:rowOff>318660</xdr:rowOff>
    </xdr:to>
    <xdr:pic>
      <xdr:nvPicPr>
        <xdr:cNvPr id="458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2548" t="72508" r="20589"/>
        <a:stretch>
          <a:fillRect/>
        </a:stretch>
      </xdr:blipFill>
      <xdr:spPr bwMode="auto">
        <a:xfrm>
          <a:off x="31573" y="17526000"/>
          <a:ext cx="864484" cy="318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EEECE1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34513</xdr:colOff>
      <xdr:row>1</xdr:row>
      <xdr:rowOff>0</xdr:rowOff>
    </xdr:from>
    <xdr:to>
      <xdr:col>21</xdr:col>
      <xdr:colOff>126757</xdr:colOff>
      <xdr:row>4</xdr:row>
      <xdr:rowOff>80309</xdr:rowOff>
    </xdr:to>
    <xdr:sp macro="" textlink="">
      <xdr:nvSpPr>
        <xdr:cNvPr id="10" name="Text Box 144"/>
        <xdr:cNvSpPr txBox="1">
          <a:spLocks noChangeArrowheads="1"/>
        </xdr:cNvSpPr>
      </xdr:nvSpPr>
      <xdr:spPr bwMode="auto">
        <a:xfrm>
          <a:off x="4733364" y="161365"/>
          <a:ext cx="4975412" cy="564403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Head"/>
            </a:rPr>
            <a:t> HEAD Pro Deal 24-25             </a:t>
          </a:r>
        </a:p>
      </xdr:txBody>
    </xdr:sp>
    <xdr:clientData/>
  </xdr:twoCellAnchor>
  <xdr:oneCellAnchor>
    <xdr:from>
      <xdr:col>0</xdr:col>
      <xdr:colOff>55032</xdr:colOff>
      <xdr:row>106</xdr:row>
      <xdr:rowOff>158146</xdr:rowOff>
    </xdr:from>
    <xdr:ext cx="883772" cy="333253"/>
    <xdr:pic>
      <xdr:nvPicPr>
        <xdr:cNvPr id="1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6856" t="35934" r="16122" b="38596"/>
        <a:stretch>
          <a:fillRect/>
        </a:stretch>
      </xdr:blipFill>
      <xdr:spPr bwMode="auto">
        <a:xfrm>
          <a:off x="55032" y="16823368"/>
          <a:ext cx="883772" cy="33325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EEECE1">
                    <a:alpha val="74998"/>
                  </a:srgbClr>
                </a:outerShdw>
              </a:effectLst>
            </a14:hiddenEffects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e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workbookViewId="0">
      <selection activeCell="B9" sqref="B9"/>
    </sheetView>
  </sheetViews>
  <sheetFormatPr defaultColWidth="11.453125" defaultRowHeight="12.5"/>
  <cols>
    <col min="1" max="1" width="2.54296875" style="55" bestFit="1" customWidth="1"/>
    <col min="2" max="2" width="95.54296875" style="13" customWidth="1"/>
    <col min="3" max="256" width="11.453125" style="13"/>
    <col min="257" max="257" width="2.54296875" style="13" bestFit="1" customWidth="1"/>
    <col min="258" max="258" width="95.54296875" style="13" customWidth="1"/>
    <col min="259" max="512" width="11.453125" style="13"/>
    <col min="513" max="513" width="2.54296875" style="13" bestFit="1" customWidth="1"/>
    <col min="514" max="514" width="95.54296875" style="13" customWidth="1"/>
    <col min="515" max="768" width="11.453125" style="13"/>
    <col min="769" max="769" width="2.54296875" style="13" bestFit="1" customWidth="1"/>
    <col min="770" max="770" width="95.54296875" style="13" customWidth="1"/>
    <col min="771" max="1024" width="11.453125" style="13"/>
    <col min="1025" max="1025" width="2.54296875" style="13" bestFit="1" customWidth="1"/>
    <col min="1026" max="1026" width="95.54296875" style="13" customWidth="1"/>
    <col min="1027" max="1280" width="11.453125" style="13"/>
    <col min="1281" max="1281" width="2.54296875" style="13" bestFit="1" customWidth="1"/>
    <col min="1282" max="1282" width="95.54296875" style="13" customWidth="1"/>
    <col min="1283" max="1536" width="11.453125" style="13"/>
    <col min="1537" max="1537" width="2.54296875" style="13" bestFit="1" customWidth="1"/>
    <col min="1538" max="1538" width="95.54296875" style="13" customWidth="1"/>
    <col min="1539" max="1792" width="11.453125" style="13"/>
    <col min="1793" max="1793" width="2.54296875" style="13" bestFit="1" customWidth="1"/>
    <col min="1794" max="1794" width="95.54296875" style="13" customWidth="1"/>
    <col min="1795" max="2048" width="11.453125" style="13"/>
    <col min="2049" max="2049" width="2.54296875" style="13" bestFit="1" customWidth="1"/>
    <col min="2050" max="2050" width="95.54296875" style="13" customWidth="1"/>
    <col min="2051" max="2304" width="11.453125" style="13"/>
    <col min="2305" max="2305" width="2.54296875" style="13" bestFit="1" customWidth="1"/>
    <col min="2306" max="2306" width="95.54296875" style="13" customWidth="1"/>
    <col min="2307" max="2560" width="11.453125" style="13"/>
    <col min="2561" max="2561" width="2.54296875" style="13" bestFit="1" customWidth="1"/>
    <col min="2562" max="2562" width="95.54296875" style="13" customWidth="1"/>
    <col min="2563" max="2816" width="11.453125" style="13"/>
    <col min="2817" max="2817" width="2.54296875" style="13" bestFit="1" customWidth="1"/>
    <col min="2818" max="2818" width="95.54296875" style="13" customWidth="1"/>
    <col min="2819" max="3072" width="11.453125" style="13"/>
    <col min="3073" max="3073" width="2.54296875" style="13" bestFit="1" customWidth="1"/>
    <col min="3074" max="3074" width="95.54296875" style="13" customWidth="1"/>
    <col min="3075" max="3328" width="11.453125" style="13"/>
    <col min="3329" max="3329" width="2.54296875" style="13" bestFit="1" customWidth="1"/>
    <col min="3330" max="3330" width="95.54296875" style="13" customWidth="1"/>
    <col min="3331" max="3584" width="11.453125" style="13"/>
    <col min="3585" max="3585" width="2.54296875" style="13" bestFit="1" customWidth="1"/>
    <col min="3586" max="3586" width="95.54296875" style="13" customWidth="1"/>
    <col min="3587" max="3840" width="11.453125" style="13"/>
    <col min="3841" max="3841" width="2.54296875" style="13" bestFit="1" customWidth="1"/>
    <col min="3842" max="3842" width="95.54296875" style="13" customWidth="1"/>
    <col min="3843" max="4096" width="11.453125" style="13"/>
    <col min="4097" max="4097" width="2.54296875" style="13" bestFit="1" customWidth="1"/>
    <col min="4098" max="4098" width="95.54296875" style="13" customWidth="1"/>
    <col min="4099" max="4352" width="11.453125" style="13"/>
    <col min="4353" max="4353" width="2.54296875" style="13" bestFit="1" customWidth="1"/>
    <col min="4354" max="4354" width="95.54296875" style="13" customWidth="1"/>
    <col min="4355" max="4608" width="11.453125" style="13"/>
    <col min="4609" max="4609" width="2.54296875" style="13" bestFit="1" customWidth="1"/>
    <col min="4610" max="4610" width="95.54296875" style="13" customWidth="1"/>
    <col min="4611" max="4864" width="11.453125" style="13"/>
    <col min="4865" max="4865" width="2.54296875" style="13" bestFit="1" customWidth="1"/>
    <col min="4866" max="4866" width="95.54296875" style="13" customWidth="1"/>
    <col min="4867" max="5120" width="11.453125" style="13"/>
    <col min="5121" max="5121" width="2.54296875" style="13" bestFit="1" customWidth="1"/>
    <col min="5122" max="5122" width="95.54296875" style="13" customWidth="1"/>
    <col min="5123" max="5376" width="11.453125" style="13"/>
    <col min="5377" max="5377" width="2.54296875" style="13" bestFit="1" customWidth="1"/>
    <col min="5378" max="5378" width="95.54296875" style="13" customWidth="1"/>
    <col min="5379" max="5632" width="11.453125" style="13"/>
    <col min="5633" max="5633" width="2.54296875" style="13" bestFit="1" customWidth="1"/>
    <col min="5634" max="5634" width="95.54296875" style="13" customWidth="1"/>
    <col min="5635" max="5888" width="11.453125" style="13"/>
    <col min="5889" max="5889" width="2.54296875" style="13" bestFit="1" customWidth="1"/>
    <col min="5890" max="5890" width="95.54296875" style="13" customWidth="1"/>
    <col min="5891" max="6144" width="11.453125" style="13"/>
    <col min="6145" max="6145" width="2.54296875" style="13" bestFit="1" customWidth="1"/>
    <col min="6146" max="6146" width="95.54296875" style="13" customWidth="1"/>
    <col min="6147" max="6400" width="11.453125" style="13"/>
    <col min="6401" max="6401" width="2.54296875" style="13" bestFit="1" customWidth="1"/>
    <col min="6402" max="6402" width="95.54296875" style="13" customWidth="1"/>
    <col min="6403" max="6656" width="11.453125" style="13"/>
    <col min="6657" max="6657" width="2.54296875" style="13" bestFit="1" customWidth="1"/>
    <col min="6658" max="6658" width="95.54296875" style="13" customWidth="1"/>
    <col min="6659" max="6912" width="11.453125" style="13"/>
    <col min="6913" max="6913" width="2.54296875" style="13" bestFit="1" customWidth="1"/>
    <col min="6914" max="6914" width="95.54296875" style="13" customWidth="1"/>
    <col min="6915" max="7168" width="11.453125" style="13"/>
    <col min="7169" max="7169" width="2.54296875" style="13" bestFit="1" customWidth="1"/>
    <col min="7170" max="7170" width="95.54296875" style="13" customWidth="1"/>
    <col min="7171" max="7424" width="11.453125" style="13"/>
    <col min="7425" max="7425" width="2.54296875" style="13" bestFit="1" customWidth="1"/>
    <col min="7426" max="7426" width="95.54296875" style="13" customWidth="1"/>
    <col min="7427" max="7680" width="11.453125" style="13"/>
    <col min="7681" max="7681" width="2.54296875" style="13" bestFit="1" customWidth="1"/>
    <col min="7682" max="7682" width="95.54296875" style="13" customWidth="1"/>
    <col min="7683" max="7936" width="11.453125" style="13"/>
    <col min="7937" max="7937" width="2.54296875" style="13" bestFit="1" customWidth="1"/>
    <col min="7938" max="7938" width="95.54296875" style="13" customWidth="1"/>
    <col min="7939" max="8192" width="11.453125" style="13"/>
    <col min="8193" max="8193" width="2.54296875" style="13" bestFit="1" customWidth="1"/>
    <col min="8194" max="8194" width="95.54296875" style="13" customWidth="1"/>
    <col min="8195" max="8448" width="11.453125" style="13"/>
    <col min="8449" max="8449" width="2.54296875" style="13" bestFit="1" customWidth="1"/>
    <col min="8450" max="8450" width="95.54296875" style="13" customWidth="1"/>
    <col min="8451" max="8704" width="11.453125" style="13"/>
    <col min="8705" max="8705" width="2.54296875" style="13" bestFit="1" customWidth="1"/>
    <col min="8706" max="8706" width="95.54296875" style="13" customWidth="1"/>
    <col min="8707" max="8960" width="11.453125" style="13"/>
    <col min="8961" max="8961" width="2.54296875" style="13" bestFit="1" customWidth="1"/>
    <col min="8962" max="8962" width="95.54296875" style="13" customWidth="1"/>
    <col min="8963" max="9216" width="11.453125" style="13"/>
    <col min="9217" max="9217" width="2.54296875" style="13" bestFit="1" customWidth="1"/>
    <col min="9218" max="9218" width="95.54296875" style="13" customWidth="1"/>
    <col min="9219" max="9472" width="11.453125" style="13"/>
    <col min="9473" max="9473" width="2.54296875" style="13" bestFit="1" customWidth="1"/>
    <col min="9474" max="9474" width="95.54296875" style="13" customWidth="1"/>
    <col min="9475" max="9728" width="11.453125" style="13"/>
    <col min="9729" max="9729" width="2.54296875" style="13" bestFit="1" customWidth="1"/>
    <col min="9730" max="9730" width="95.54296875" style="13" customWidth="1"/>
    <col min="9731" max="9984" width="11.453125" style="13"/>
    <col min="9985" max="9985" width="2.54296875" style="13" bestFit="1" customWidth="1"/>
    <col min="9986" max="9986" width="95.54296875" style="13" customWidth="1"/>
    <col min="9987" max="10240" width="11.453125" style="13"/>
    <col min="10241" max="10241" width="2.54296875" style="13" bestFit="1" customWidth="1"/>
    <col min="10242" max="10242" width="95.54296875" style="13" customWidth="1"/>
    <col min="10243" max="10496" width="11.453125" style="13"/>
    <col min="10497" max="10497" width="2.54296875" style="13" bestFit="1" customWidth="1"/>
    <col min="10498" max="10498" width="95.54296875" style="13" customWidth="1"/>
    <col min="10499" max="10752" width="11.453125" style="13"/>
    <col min="10753" max="10753" width="2.54296875" style="13" bestFit="1" customWidth="1"/>
    <col min="10754" max="10754" width="95.54296875" style="13" customWidth="1"/>
    <col min="10755" max="11008" width="11.453125" style="13"/>
    <col min="11009" max="11009" width="2.54296875" style="13" bestFit="1" customWidth="1"/>
    <col min="11010" max="11010" width="95.54296875" style="13" customWidth="1"/>
    <col min="11011" max="11264" width="11.453125" style="13"/>
    <col min="11265" max="11265" width="2.54296875" style="13" bestFit="1" customWidth="1"/>
    <col min="11266" max="11266" width="95.54296875" style="13" customWidth="1"/>
    <col min="11267" max="11520" width="11.453125" style="13"/>
    <col min="11521" max="11521" width="2.54296875" style="13" bestFit="1" customWidth="1"/>
    <col min="11522" max="11522" width="95.54296875" style="13" customWidth="1"/>
    <col min="11523" max="11776" width="11.453125" style="13"/>
    <col min="11777" max="11777" width="2.54296875" style="13" bestFit="1" customWidth="1"/>
    <col min="11778" max="11778" width="95.54296875" style="13" customWidth="1"/>
    <col min="11779" max="12032" width="11.453125" style="13"/>
    <col min="12033" max="12033" width="2.54296875" style="13" bestFit="1" customWidth="1"/>
    <col min="12034" max="12034" width="95.54296875" style="13" customWidth="1"/>
    <col min="12035" max="12288" width="11.453125" style="13"/>
    <col min="12289" max="12289" width="2.54296875" style="13" bestFit="1" customWidth="1"/>
    <col min="12290" max="12290" width="95.54296875" style="13" customWidth="1"/>
    <col min="12291" max="12544" width="11.453125" style="13"/>
    <col min="12545" max="12545" width="2.54296875" style="13" bestFit="1" customWidth="1"/>
    <col min="12546" max="12546" width="95.54296875" style="13" customWidth="1"/>
    <col min="12547" max="12800" width="11.453125" style="13"/>
    <col min="12801" max="12801" width="2.54296875" style="13" bestFit="1" customWidth="1"/>
    <col min="12802" max="12802" width="95.54296875" style="13" customWidth="1"/>
    <col min="12803" max="13056" width="11.453125" style="13"/>
    <col min="13057" max="13057" width="2.54296875" style="13" bestFit="1" customWidth="1"/>
    <col min="13058" max="13058" width="95.54296875" style="13" customWidth="1"/>
    <col min="13059" max="13312" width="11.453125" style="13"/>
    <col min="13313" max="13313" width="2.54296875" style="13" bestFit="1" customWidth="1"/>
    <col min="13314" max="13314" width="95.54296875" style="13" customWidth="1"/>
    <col min="13315" max="13568" width="11.453125" style="13"/>
    <col min="13569" max="13569" width="2.54296875" style="13" bestFit="1" customWidth="1"/>
    <col min="13570" max="13570" width="95.54296875" style="13" customWidth="1"/>
    <col min="13571" max="13824" width="11.453125" style="13"/>
    <col min="13825" max="13825" width="2.54296875" style="13" bestFit="1" customWidth="1"/>
    <col min="13826" max="13826" width="95.54296875" style="13" customWidth="1"/>
    <col min="13827" max="14080" width="11.453125" style="13"/>
    <col min="14081" max="14081" width="2.54296875" style="13" bestFit="1" customWidth="1"/>
    <col min="14082" max="14082" width="95.54296875" style="13" customWidth="1"/>
    <col min="14083" max="14336" width="11.453125" style="13"/>
    <col min="14337" max="14337" width="2.54296875" style="13" bestFit="1" customWidth="1"/>
    <col min="14338" max="14338" width="95.54296875" style="13" customWidth="1"/>
    <col min="14339" max="14592" width="11.453125" style="13"/>
    <col min="14593" max="14593" width="2.54296875" style="13" bestFit="1" customWidth="1"/>
    <col min="14594" max="14594" width="95.54296875" style="13" customWidth="1"/>
    <col min="14595" max="14848" width="11.453125" style="13"/>
    <col min="14849" max="14849" width="2.54296875" style="13" bestFit="1" customWidth="1"/>
    <col min="14850" max="14850" width="95.54296875" style="13" customWidth="1"/>
    <col min="14851" max="15104" width="11.453125" style="13"/>
    <col min="15105" max="15105" width="2.54296875" style="13" bestFit="1" customWidth="1"/>
    <col min="15106" max="15106" width="95.54296875" style="13" customWidth="1"/>
    <col min="15107" max="15360" width="11.453125" style="13"/>
    <col min="15361" max="15361" width="2.54296875" style="13" bestFit="1" customWidth="1"/>
    <col min="15362" max="15362" width="95.54296875" style="13" customWidth="1"/>
    <col min="15363" max="15616" width="11.453125" style="13"/>
    <col min="15617" max="15617" width="2.54296875" style="13" bestFit="1" customWidth="1"/>
    <col min="15618" max="15618" width="95.54296875" style="13" customWidth="1"/>
    <col min="15619" max="15872" width="11.453125" style="13"/>
    <col min="15873" max="15873" width="2.54296875" style="13" bestFit="1" customWidth="1"/>
    <col min="15874" max="15874" width="95.54296875" style="13" customWidth="1"/>
    <col min="15875" max="16128" width="11.453125" style="13"/>
    <col min="16129" max="16129" width="2.54296875" style="13" bestFit="1" customWidth="1"/>
    <col min="16130" max="16130" width="95.54296875" style="13" customWidth="1"/>
    <col min="16131" max="16384" width="11.453125" style="13"/>
  </cols>
  <sheetData>
    <row r="1" spans="1:2" ht="18">
      <c r="A1" s="135"/>
      <c r="B1" s="134" t="s">
        <v>232</v>
      </c>
    </row>
    <row r="2" spans="1:2" ht="28">
      <c r="A2" s="135"/>
      <c r="B2" s="166"/>
    </row>
    <row r="3" spans="1:2" ht="13.5">
      <c r="A3" s="53">
        <v>1</v>
      </c>
      <c r="B3" s="14" t="s">
        <v>69</v>
      </c>
    </row>
    <row r="4" spans="1:2" ht="27">
      <c r="A4" s="53">
        <v>2</v>
      </c>
      <c r="B4" s="14" t="s">
        <v>70</v>
      </c>
    </row>
    <row r="5" spans="1:2" ht="27">
      <c r="A5" s="53">
        <v>3</v>
      </c>
      <c r="B5" s="15" t="s">
        <v>71</v>
      </c>
    </row>
    <row r="6" spans="1:2" ht="13.5">
      <c r="A6" s="53">
        <v>4</v>
      </c>
      <c r="B6" s="15" t="s">
        <v>181</v>
      </c>
    </row>
    <row r="7" spans="1:2" ht="13.5">
      <c r="A7" s="54">
        <v>5</v>
      </c>
      <c r="B7" s="16" t="s">
        <v>233</v>
      </c>
    </row>
    <row r="8" spans="1:2">
      <c r="A8" s="135"/>
      <c r="B8" s="136"/>
    </row>
    <row r="9" spans="1:2" ht="18">
      <c r="A9" s="135"/>
      <c r="B9" s="134" t="s">
        <v>235</v>
      </c>
    </row>
    <row r="10" spans="1:2">
      <c r="A10" s="135"/>
      <c r="B10" s="136"/>
    </row>
    <row r="11" spans="1:2" ht="13.5">
      <c r="A11" s="53">
        <v>1</v>
      </c>
      <c r="B11" s="167" t="s">
        <v>72</v>
      </c>
    </row>
    <row r="12" spans="1:2" ht="27">
      <c r="A12" s="53">
        <v>2</v>
      </c>
      <c r="B12" s="14" t="s">
        <v>73</v>
      </c>
    </row>
    <row r="13" spans="1:2" ht="13.5">
      <c r="A13" s="53">
        <v>3</v>
      </c>
      <c r="B13" s="17" t="s">
        <v>74</v>
      </c>
    </row>
    <row r="14" spans="1:2" ht="13.5">
      <c r="A14" s="53">
        <v>4</v>
      </c>
      <c r="B14" s="17" t="s">
        <v>182</v>
      </c>
    </row>
    <row r="15" spans="1:2" ht="13.5">
      <c r="A15" s="54">
        <v>5</v>
      </c>
      <c r="B15" s="16" t="s">
        <v>234</v>
      </c>
    </row>
  </sheetData>
  <sheetProtection algorithmName="SHA-512" hashValue="Y/ATZViNGIG5Ik8dyxJGZ6JdMcu54uyIjbYhlqX8/Z/AOjryxZg1MX3LNI5RLAoEK57W4dKi2YzGJ6djZqRLKQ==" saltValue="lO0g/5NA3NHu8GniCkq7bw==" spinCount="100000" sheet="1" objects="1" scenarios="1" selectLockedCells="1" selectUnlockedCells="1"/>
  <pageMargins left="0.75000000000000011" right="0.75000000000000011" top="1" bottom="1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S251"/>
  <sheetViews>
    <sheetView showGridLines="0" showZeros="0" zoomScale="85" zoomScaleNormal="85" zoomScalePageLayoutView="85" workbookViewId="0">
      <selection activeCell="O124" sqref="O124"/>
    </sheetView>
  </sheetViews>
  <sheetFormatPr defaultColWidth="11.453125" defaultRowHeight="12.5"/>
  <cols>
    <col min="1" max="1" width="24.453125" style="12" customWidth="1"/>
    <col min="2" max="2" width="15.453125" style="50" customWidth="1"/>
    <col min="3" max="3" width="12" style="50" customWidth="1"/>
    <col min="4" max="4" width="12.453125" style="77" customWidth="1"/>
    <col min="5" max="5" width="11.81640625" style="24" customWidth="1"/>
    <col min="6" max="6" width="4.1796875" style="100" customWidth="1"/>
    <col min="7" max="8" width="4.1796875" style="251" customWidth="1"/>
    <col min="9" max="18" width="4.54296875" style="24" customWidth="1"/>
    <col min="19" max="19" width="5" style="24" bestFit="1" customWidth="1"/>
    <col min="20" max="24" width="4.54296875" style="24" customWidth="1"/>
    <col min="25" max="25" width="4.54296875" style="100" customWidth="1"/>
    <col min="26" max="27" width="4.54296875" style="24" customWidth="1"/>
    <col min="28" max="28" width="10.1796875" style="24" customWidth="1"/>
    <col min="29" max="29" width="11.81640625" style="24" customWidth="1"/>
    <col min="30" max="30" width="6.453125" style="2" customWidth="1"/>
    <col min="31" max="31" width="9.1796875" style="12" customWidth="1"/>
    <col min="32" max="32" width="9.81640625" style="12" customWidth="1"/>
    <col min="33" max="33" width="9.1796875" style="12" customWidth="1"/>
    <col min="34" max="34" width="12.1796875" style="12" customWidth="1"/>
    <col min="35" max="35" width="7.1796875" style="12" customWidth="1"/>
    <col min="36" max="16384" width="11.453125" style="12"/>
  </cols>
  <sheetData>
    <row r="1" spans="1:45" ht="12.75" customHeight="1">
      <c r="A1" s="23"/>
      <c r="B1" s="23"/>
      <c r="C1" s="23"/>
      <c r="D1" s="70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62"/>
      <c r="W1" s="762"/>
      <c r="X1" s="762"/>
      <c r="Y1" s="762"/>
      <c r="Z1" s="762"/>
      <c r="AA1" s="762"/>
      <c r="AB1" s="760" t="s">
        <v>29</v>
      </c>
      <c r="AC1" s="760"/>
    </row>
    <row r="2" spans="1:45" ht="12.75" customHeight="1">
      <c r="A2" s="23"/>
      <c r="B2" s="23"/>
      <c r="C2" s="23"/>
      <c r="D2" s="70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761"/>
      <c r="W2" s="761"/>
      <c r="X2" s="761"/>
      <c r="Y2" s="761"/>
      <c r="Z2" s="761"/>
      <c r="AA2" s="761"/>
      <c r="AB2" s="760" t="s">
        <v>46</v>
      </c>
      <c r="AC2" s="760"/>
    </row>
    <row r="3" spans="1:45" ht="12.75" customHeight="1">
      <c r="A3" s="23"/>
      <c r="B3" s="23"/>
      <c r="C3" s="23"/>
      <c r="D3" s="70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762"/>
      <c r="W3" s="760" t="s">
        <v>4</v>
      </c>
      <c r="X3" s="760"/>
      <c r="Y3" s="760"/>
      <c r="Z3" s="760"/>
      <c r="AA3" s="760"/>
      <c r="AB3" s="760"/>
      <c r="AC3" s="760"/>
    </row>
    <row r="4" spans="1:45" ht="12.75" customHeight="1">
      <c r="A4" s="23"/>
      <c r="B4" s="23"/>
      <c r="C4" s="23"/>
      <c r="D4" s="70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762"/>
      <c r="W4" s="760" t="s">
        <v>5</v>
      </c>
      <c r="X4" s="760"/>
      <c r="Y4" s="760"/>
      <c r="Z4" s="760"/>
      <c r="AA4" s="760"/>
      <c r="AB4" s="760"/>
      <c r="AC4" s="760"/>
    </row>
    <row r="5" spans="1:45" ht="12.75" customHeight="1">
      <c r="A5" s="27"/>
      <c r="B5" s="27"/>
      <c r="C5" s="27"/>
      <c r="D5" s="71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747" t="s">
        <v>0</v>
      </c>
      <c r="W5" s="748"/>
      <c r="X5" s="748"/>
      <c r="Y5" s="748"/>
      <c r="Z5" s="748"/>
      <c r="AA5" s="748"/>
      <c r="AB5" s="748"/>
      <c r="AC5" s="9" t="s">
        <v>9</v>
      </c>
    </row>
    <row r="6" spans="1:45" s="31" customFormat="1" ht="17.5">
      <c r="A6" s="165" t="s">
        <v>76</v>
      </c>
      <c r="B6" s="731"/>
      <c r="C6" s="732"/>
      <c r="D6" s="732"/>
      <c r="E6" s="734" t="s">
        <v>20</v>
      </c>
      <c r="F6" s="735"/>
      <c r="G6" s="735"/>
      <c r="H6" s="735"/>
      <c r="I6" s="735"/>
      <c r="J6" s="735"/>
      <c r="K6" s="735"/>
      <c r="L6" s="749"/>
      <c r="M6" s="749"/>
      <c r="N6" s="749"/>
      <c r="O6" s="749"/>
      <c r="P6" s="749"/>
      <c r="Q6" s="750"/>
      <c r="R6" s="751" t="s">
        <v>8</v>
      </c>
      <c r="S6" s="751"/>
      <c r="T6" s="751"/>
      <c r="U6" s="751"/>
      <c r="V6" s="752"/>
      <c r="W6" s="722"/>
      <c r="X6" s="722"/>
      <c r="Y6" s="722"/>
      <c r="Z6" s="753"/>
      <c r="AA6" s="754" t="s">
        <v>10</v>
      </c>
      <c r="AB6" s="755"/>
      <c r="AC6" s="302">
        <v>45596</v>
      </c>
      <c r="AD6" s="29"/>
    </row>
    <row r="7" spans="1:45" s="31" customFormat="1" ht="17.5">
      <c r="A7" s="28" t="s">
        <v>15</v>
      </c>
      <c r="B7" s="731"/>
      <c r="C7" s="732"/>
      <c r="D7" s="732"/>
      <c r="E7" s="756"/>
      <c r="F7" s="757"/>
      <c r="G7" s="757"/>
      <c r="H7" s="757"/>
      <c r="I7" s="757"/>
      <c r="J7" s="757"/>
      <c r="K7" s="757"/>
      <c r="L7" s="757"/>
      <c r="M7" s="757"/>
      <c r="N7" s="757"/>
      <c r="O7" s="757"/>
      <c r="P7" s="757"/>
      <c r="Q7" s="758"/>
      <c r="R7" s="759" t="s">
        <v>11</v>
      </c>
      <c r="S7" s="759"/>
      <c r="T7" s="759"/>
      <c r="U7" s="759"/>
      <c r="V7" s="763"/>
      <c r="W7" s="764"/>
      <c r="X7" s="764"/>
      <c r="Y7" s="764"/>
      <c r="Z7" s="765"/>
      <c r="AA7" s="499" t="s">
        <v>28</v>
      </c>
      <c r="AB7" s="500"/>
      <c r="AC7" s="501"/>
      <c r="AD7" s="32"/>
    </row>
    <row r="8" spans="1:45" s="31" customFormat="1" ht="17.5">
      <c r="A8" s="28" t="s">
        <v>26</v>
      </c>
      <c r="B8" s="731"/>
      <c r="C8" s="731"/>
      <c r="D8" s="731"/>
      <c r="E8" s="770" t="s">
        <v>12</v>
      </c>
      <c r="F8" s="771"/>
      <c r="G8" s="771"/>
      <c r="H8" s="771"/>
      <c r="I8" s="771"/>
      <c r="J8" s="771"/>
      <c r="K8" s="722"/>
      <c r="L8" s="722"/>
      <c r="M8" s="722"/>
      <c r="N8" s="722"/>
      <c r="O8" s="722"/>
      <c r="P8" s="722"/>
      <c r="Q8" s="722"/>
      <c r="R8" s="772" t="s">
        <v>6</v>
      </c>
      <c r="S8" s="772"/>
      <c r="T8" s="772"/>
      <c r="U8" s="772"/>
      <c r="V8" s="700" t="s">
        <v>55</v>
      </c>
      <c r="W8" s="701"/>
      <c r="X8" s="701"/>
      <c r="Y8" s="701"/>
      <c r="Z8" s="701"/>
      <c r="AA8" s="701"/>
      <c r="AB8" s="701"/>
      <c r="AC8" s="702"/>
      <c r="AD8" s="25"/>
    </row>
    <row r="9" spans="1:45" s="31" customFormat="1" ht="17.5">
      <c r="A9" s="33" t="s">
        <v>22</v>
      </c>
      <c r="B9" s="722"/>
      <c r="C9" s="722"/>
      <c r="D9" s="722"/>
      <c r="E9" s="723" t="s">
        <v>25</v>
      </c>
      <c r="F9" s="724"/>
      <c r="G9" s="724"/>
      <c r="H9" s="724"/>
      <c r="I9" s="724"/>
      <c r="J9" s="724"/>
      <c r="K9" s="722"/>
      <c r="L9" s="722"/>
      <c r="M9" s="722"/>
      <c r="N9" s="722"/>
      <c r="O9" s="722"/>
      <c r="P9" s="722"/>
      <c r="Q9" s="722"/>
      <c r="R9" s="725" t="s">
        <v>52</v>
      </c>
      <c r="S9" s="726"/>
      <c r="T9" s="726"/>
      <c r="U9" s="727"/>
      <c r="V9" s="728"/>
      <c r="W9" s="729"/>
      <c r="X9" s="729"/>
      <c r="Y9" s="729"/>
      <c r="Z9" s="729"/>
      <c r="AA9" s="729"/>
      <c r="AB9" s="729"/>
      <c r="AC9" s="730"/>
      <c r="AD9" s="26"/>
    </row>
    <row r="10" spans="1:45" s="31" customFormat="1" ht="17.5">
      <c r="A10" s="34" t="s">
        <v>17</v>
      </c>
      <c r="B10" s="732" t="s">
        <v>67</v>
      </c>
      <c r="C10" s="733"/>
      <c r="D10" s="733"/>
      <c r="E10" s="734" t="s">
        <v>21</v>
      </c>
      <c r="F10" s="735"/>
      <c r="G10" s="735"/>
      <c r="H10" s="735"/>
      <c r="I10" s="735"/>
      <c r="J10" s="736" t="s">
        <v>68</v>
      </c>
      <c r="K10" s="737"/>
      <c r="L10" s="738" t="s">
        <v>53</v>
      </c>
      <c r="M10" s="738"/>
      <c r="N10" s="738"/>
      <c r="O10" s="738"/>
      <c r="P10" s="739"/>
      <c r="Q10" s="740"/>
      <c r="R10" s="740"/>
      <c r="S10" s="740"/>
      <c r="T10" s="740"/>
      <c r="U10" s="740"/>
      <c r="V10" s="740"/>
      <c r="W10" s="740"/>
      <c r="X10" s="740"/>
      <c r="Y10" s="740"/>
      <c r="Z10" s="740"/>
      <c r="AA10" s="740"/>
      <c r="AB10" s="740"/>
      <c r="AC10" s="741"/>
      <c r="AD10" s="2"/>
    </row>
    <row r="11" spans="1:45" s="31" customFormat="1" ht="17.5">
      <c r="A11" s="35" t="s">
        <v>18</v>
      </c>
      <c r="B11" s="769"/>
      <c r="C11" s="769"/>
      <c r="D11" s="769"/>
      <c r="E11" s="776" t="s">
        <v>32</v>
      </c>
      <c r="F11" s="777"/>
      <c r="G11" s="777"/>
      <c r="H11" s="777"/>
      <c r="I11" s="777"/>
      <c r="J11" s="777"/>
      <c r="K11" s="773">
        <f>SUM(AC16:AC101)+SUM(AC106:AC166)</f>
        <v>0</v>
      </c>
      <c r="L11" s="773"/>
      <c r="M11" s="774"/>
      <c r="N11" s="775" t="s">
        <v>14</v>
      </c>
      <c r="O11" s="773"/>
      <c r="P11" s="773">
        <f>SUM(AC171:AC191)</f>
        <v>0</v>
      </c>
      <c r="Q11" s="773"/>
      <c r="R11" s="773"/>
      <c r="S11" s="774"/>
      <c r="T11" s="707" t="s">
        <v>27</v>
      </c>
      <c r="U11" s="778"/>
      <c r="V11" s="778">
        <f>SUM(AC201:AC225)</f>
        <v>0</v>
      </c>
      <c r="W11" s="778"/>
      <c r="X11" s="778"/>
      <c r="Y11" s="98"/>
      <c r="Z11" s="779" t="s">
        <v>23</v>
      </c>
      <c r="AA11" s="780"/>
      <c r="AB11" s="780"/>
      <c r="AC11" s="6">
        <f>V11+P11+K11</f>
        <v>0</v>
      </c>
      <c r="AD11" s="2"/>
    </row>
    <row r="12" spans="1:45" s="38" customFormat="1" ht="17.5">
      <c r="A12" s="36" t="s">
        <v>24</v>
      </c>
      <c r="B12" s="769"/>
      <c r="C12" s="769"/>
      <c r="D12" s="769"/>
      <c r="E12" s="784" t="s">
        <v>180</v>
      </c>
      <c r="F12" s="785"/>
      <c r="G12" s="786"/>
      <c r="H12" s="781">
        <f>IF(SUM(AB16:AB222)&gt;0,(IF(SUM(AB16:AB244)&gt;2,VLOOKUP(B10,Taxes!A:E,5,FALSE),VLOOKUP(B10,Taxes!A:D,4,FALSE))),0)</f>
        <v>0</v>
      </c>
      <c r="I12" s="782"/>
      <c r="J12" s="783"/>
      <c r="K12" s="37" t="s">
        <v>143</v>
      </c>
      <c r="L12" s="746">
        <f>IFERROR(IF(Q12=0.13,0,((AC11+I12)*VLOOKUP(B10,Taxes!A:D,3,FALSE))),"")</f>
        <v>0</v>
      </c>
      <c r="M12" s="746">
        <f>IF(K13=0.15,0,(J11*0.07))</f>
        <v>0</v>
      </c>
      <c r="N12" s="707" t="s">
        <v>156</v>
      </c>
      <c r="O12" s="707"/>
      <c r="P12" s="707"/>
      <c r="Q12" s="708">
        <f>VLOOKUP(B10,Taxes!A:D,2,FALSE)</f>
        <v>0</v>
      </c>
      <c r="R12" s="708"/>
      <c r="S12" s="709">
        <f>(AC11+I12)*Q12</f>
        <v>0</v>
      </c>
      <c r="T12" s="710"/>
      <c r="U12" s="710"/>
      <c r="V12" s="703"/>
      <c r="W12" s="704"/>
      <c r="X12" s="705"/>
      <c r="Y12" s="99"/>
      <c r="Z12" s="712" t="s">
        <v>3</v>
      </c>
      <c r="AA12" s="713"/>
      <c r="AB12" s="744">
        <f>AC11+S12+L12+H12</f>
        <v>0</v>
      </c>
      <c r="AC12" s="745"/>
      <c r="AD12" s="3"/>
    </row>
    <row r="13" spans="1:45" s="39" customFormat="1" ht="15">
      <c r="A13" s="766">
        <f>IF(J10="w/Boots",(IF(AND(P11&gt;0,K11&gt;0),0,"Boots Must be Bought with Ski Packages to Qualify for this PRICE ONLY")),0)</f>
        <v>0</v>
      </c>
      <c r="B13" s="767"/>
      <c r="C13" s="767"/>
      <c r="D13" s="767"/>
      <c r="E13" s="767"/>
      <c r="F13" s="767"/>
      <c r="G13" s="767"/>
      <c r="H13" s="767"/>
      <c r="I13" s="767"/>
      <c r="J13" s="767"/>
      <c r="K13" s="767"/>
      <c r="L13" s="767"/>
      <c r="M13" s="767"/>
      <c r="N13" s="767"/>
      <c r="O13" s="767"/>
      <c r="P13" s="767"/>
      <c r="Q13" s="767"/>
      <c r="R13" s="767"/>
      <c r="S13" s="767"/>
      <c r="T13" s="767"/>
      <c r="U13" s="767"/>
      <c r="V13" s="767"/>
      <c r="W13" s="767"/>
      <c r="X13" s="767"/>
      <c r="Y13" s="767"/>
      <c r="Z13" s="767"/>
      <c r="AA13" s="767"/>
      <c r="AB13" s="767"/>
      <c r="AC13" s="767"/>
      <c r="AD13" s="4"/>
    </row>
    <row r="14" spans="1:45" s="40" customFormat="1" ht="15.5">
      <c r="A14" s="768" t="s">
        <v>2</v>
      </c>
      <c r="B14" s="768"/>
      <c r="C14" s="768"/>
      <c r="D14" s="768"/>
      <c r="E14" s="768"/>
      <c r="F14" s="768"/>
      <c r="G14" s="768"/>
      <c r="H14" s="768"/>
      <c r="I14" s="768"/>
      <c r="J14" s="768"/>
      <c r="K14" s="768"/>
      <c r="L14" s="768"/>
      <c r="M14" s="768"/>
      <c r="N14" s="768"/>
      <c r="O14" s="768"/>
      <c r="P14" s="768"/>
      <c r="Q14" s="768"/>
      <c r="R14" s="768"/>
      <c r="S14" s="768"/>
      <c r="T14" s="768"/>
      <c r="U14" s="768"/>
      <c r="V14" s="768"/>
      <c r="W14" s="768"/>
      <c r="X14" s="768"/>
      <c r="Y14" s="768"/>
      <c r="Z14" s="768"/>
      <c r="AA14" s="768"/>
      <c r="AB14" s="768"/>
      <c r="AC14" s="248"/>
      <c r="AD14" s="7"/>
    </row>
    <row r="15" spans="1:45" s="42" customFormat="1" ht="20.25" customHeight="1" thickBot="1">
      <c r="A15" s="526" t="s">
        <v>39</v>
      </c>
      <c r="B15" s="526"/>
      <c r="C15" s="281" t="s">
        <v>172</v>
      </c>
      <c r="D15" s="157" t="s">
        <v>68</v>
      </c>
      <c r="E15" s="279" t="s">
        <v>7</v>
      </c>
      <c r="F15" s="279"/>
      <c r="G15" s="279"/>
      <c r="H15" s="27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41"/>
      <c r="AD15" s="47"/>
      <c r="AE15" s="57"/>
      <c r="AF15" s="57"/>
      <c r="AG15" s="57"/>
      <c r="AH15" s="57"/>
      <c r="AI15" s="57"/>
      <c r="AJ15" s="57"/>
      <c r="AK15" s="57"/>
    </row>
    <row r="16" spans="1:45" ht="13.5">
      <c r="A16" s="742" t="s">
        <v>237</v>
      </c>
      <c r="B16" s="743"/>
      <c r="C16" s="743"/>
      <c r="D16" s="283"/>
      <c r="E16" s="284"/>
      <c r="F16" s="284"/>
      <c r="G16" s="284"/>
      <c r="H16" s="284"/>
      <c r="I16" s="711">
        <v>160</v>
      </c>
      <c r="J16" s="711"/>
      <c r="K16" s="711">
        <v>165</v>
      </c>
      <c r="L16" s="711"/>
      <c r="M16" s="711">
        <v>170</v>
      </c>
      <c r="N16" s="711"/>
      <c r="O16" s="711">
        <v>175</v>
      </c>
      <c r="P16" s="711"/>
      <c r="Q16" s="711">
        <v>180</v>
      </c>
      <c r="R16" s="711"/>
      <c r="S16" s="285"/>
      <c r="T16" s="714" t="s">
        <v>57</v>
      </c>
      <c r="U16" s="714"/>
      <c r="V16" s="714"/>
      <c r="W16" s="714"/>
      <c r="X16" s="714"/>
      <c r="Y16" s="714"/>
      <c r="Z16" s="714"/>
      <c r="AA16" s="714"/>
      <c r="AB16" s="299" t="s">
        <v>3</v>
      </c>
      <c r="AC16" s="286" t="s">
        <v>13</v>
      </c>
      <c r="AD16" s="147"/>
      <c r="AE16" s="39"/>
      <c r="AF16" s="39"/>
      <c r="AG16" s="39"/>
      <c r="AH16" s="39"/>
      <c r="AI16" s="39"/>
      <c r="AJ16" s="39"/>
      <c r="AK16" s="39"/>
      <c r="AL16" s="45"/>
      <c r="AM16" s="45"/>
      <c r="AN16" s="45"/>
      <c r="AO16" s="45"/>
      <c r="AP16" s="45"/>
      <c r="AQ16" s="45"/>
      <c r="AR16" s="45"/>
      <c r="AS16" s="45"/>
    </row>
    <row r="17" spans="1:45" ht="12.75" customHeight="1">
      <c r="A17" s="579" t="s">
        <v>157</v>
      </c>
      <c r="B17" s="580"/>
      <c r="C17" s="235">
        <v>1359</v>
      </c>
      <c r="D17" s="268">
        <v>940.5</v>
      </c>
      <c r="E17" s="141">
        <v>31325405</v>
      </c>
      <c r="F17" s="258"/>
      <c r="G17" s="301"/>
      <c r="H17" s="301"/>
      <c r="I17" s="502"/>
      <c r="J17" s="503"/>
      <c r="K17" s="502"/>
      <c r="L17" s="503"/>
      <c r="M17" s="502"/>
      <c r="N17" s="503"/>
      <c r="O17" s="502"/>
      <c r="P17" s="503"/>
      <c r="Q17" s="502"/>
      <c r="R17" s="503"/>
      <c r="S17" s="140"/>
      <c r="T17" s="582">
        <f>IF(AB17&gt;0,(D17),0)</f>
        <v>0</v>
      </c>
      <c r="U17" s="583"/>
      <c r="V17" s="583"/>
      <c r="W17" s="583"/>
      <c r="X17" s="583"/>
      <c r="Y17" s="583"/>
      <c r="Z17" s="583"/>
      <c r="AA17" s="584"/>
      <c r="AB17" s="592">
        <f>SUM(I17:S17)</f>
        <v>0</v>
      </c>
      <c r="AC17" s="594">
        <f>IF(AB17&gt;0,AB17*(T17),0)</f>
        <v>0</v>
      </c>
      <c r="AD17" s="10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</row>
    <row r="18" spans="1:45" ht="12.75" customHeight="1">
      <c r="A18" s="170" t="s">
        <v>187</v>
      </c>
      <c r="B18" s="84" t="s">
        <v>184</v>
      </c>
      <c r="C18" s="159"/>
      <c r="D18" s="160"/>
      <c r="E18" s="149"/>
      <c r="F18" s="301"/>
      <c r="G18" s="301"/>
      <c r="H18" s="301"/>
      <c r="I18" s="557"/>
      <c r="J18" s="558"/>
      <c r="K18" s="721"/>
      <c r="L18" s="721"/>
      <c r="M18" s="721"/>
      <c r="N18" s="721"/>
      <c r="O18" s="721"/>
      <c r="P18" s="721"/>
      <c r="Q18" s="721"/>
      <c r="R18" s="721"/>
      <c r="S18" s="721"/>
      <c r="T18" s="670"/>
      <c r="U18" s="671"/>
      <c r="V18" s="671"/>
      <c r="W18" s="671"/>
      <c r="X18" s="671"/>
      <c r="Y18" s="671"/>
      <c r="Z18" s="671"/>
      <c r="AA18" s="672"/>
      <c r="AB18" s="688"/>
      <c r="AC18" s="706"/>
      <c r="AD18" s="10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</row>
    <row r="19" spans="1:45" s="136" customFormat="1" ht="13.5">
      <c r="A19" s="715" t="s">
        <v>236</v>
      </c>
      <c r="B19" s="498"/>
      <c r="C19" s="498"/>
      <c r="D19" s="157"/>
      <c r="E19" s="300"/>
      <c r="F19" s="300"/>
      <c r="G19" s="300"/>
      <c r="H19" s="300"/>
      <c r="I19" s="504"/>
      <c r="J19" s="504"/>
      <c r="K19" s="547">
        <v>170</v>
      </c>
      <c r="L19" s="547"/>
      <c r="M19" s="547">
        <v>175</v>
      </c>
      <c r="N19" s="547"/>
      <c r="O19" s="547">
        <v>180</v>
      </c>
      <c r="P19" s="547"/>
      <c r="Q19" s="547">
        <v>185</v>
      </c>
      <c r="R19" s="547"/>
      <c r="S19" s="87"/>
      <c r="T19" s="578" t="s">
        <v>57</v>
      </c>
      <c r="U19" s="578"/>
      <c r="V19" s="578"/>
      <c r="W19" s="578"/>
      <c r="X19" s="578"/>
      <c r="Y19" s="578"/>
      <c r="Z19" s="578"/>
      <c r="AA19" s="578"/>
      <c r="AB19" s="297" t="s">
        <v>3</v>
      </c>
      <c r="AC19" s="287" t="s">
        <v>13</v>
      </c>
      <c r="AD19" s="147"/>
      <c r="AE19" s="144"/>
      <c r="AF19" s="144"/>
      <c r="AG19" s="144"/>
      <c r="AH19" s="144"/>
      <c r="AI19" s="144"/>
      <c r="AJ19" s="144"/>
      <c r="AK19" s="144"/>
      <c r="AL19" s="146"/>
      <c r="AM19" s="146"/>
      <c r="AN19" s="146"/>
      <c r="AO19" s="146"/>
      <c r="AP19" s="146"/>
      <c r="AQ19" s="146"/>
      <c r="AR19" s="146"/>
      <c r="AS19" s="146"/>
    </row>
    <row r="20" spans="1:45" s="136" customFormat="1" ht="12.75" customHeight="1">
      <c r="A20" s="579" t="s">
        <v>185</v>
      </c>
      <c r="B20" s="580"/>
      <c r="C20" s="235">
        <v>1359</v>
      </c>
      <c r="D20" s="268">
        <v>940.5</v>
      </c>
      <c r="E20" s="141">
        <v>31322405</v>
      </c>
      <c r="F20" s="258"/>
      <c r="G20" s="301"/>
      <c r="H20" s="301"/>
      <c r="I20" s="523"/>
      <c r="J20" s="524"/>
      <c r="K20" s="502"/>
      <c r="L20" s="503"/>
      <c r="M20" s="502"/>
      <c r="N20" s="503"/>
      <c r="O20" s="502"/>
      <c r="P20" s="503"/>
      <c r="Q20" s="502"/>
      <c r="R20" s="503"/>
      <c r="S20" s="140"/>
      <c r="T20" s="582">
        <f>IF(AB20&gt;0,(D20),0)</f>
        <v>0</v>
      </c>
      <c r="U20" s="583"/>
      <c r="V20" s="583"/>
      <c r="W20" s="583"/>
      <c r="X20" s="583"/>
      <c r="Y20" s="583"/>
      <c r="Z20" s="583"/>
      <c r="AA20" s="584"/>
      <c r="AB20" s="592">
        <f>SUM(I20:S20)</f>
        <v>0</v>
      </c>
      <c r="AC20" s="594">
        <f>IF(AB20&gt;0,AB20*(T20),0)</f>
        <v>0</v>
      </c>
      <c r="AD20" s="78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</row>
    <row r="21" spans="1:45" s="136" customFormat="1" ht="12.75" customHeight="1">
      <c r="A21" s="170" t="s">
        <v>187</v>
      </c>
      <c r="B21" s="84" t="s">
        <v>184</v>
      </c>
      <c r="C21" s="159"/>
      <c r="D21" s="160"/>
      <c r="E21" s="149"/>
      <c r="F21" s="301"/>
      <c r="G21" s="301"/>
      <c r="H21" s="301"/>
      <c r="I21" s="557"/>
      <c r="J21" s="558"/>
      <c r="K21" s="721"/>
      <c r="L21" s="721"/>
      <c r="M21" s="721"/>
      <c r="N21" s="721"/>
      <c r="O21" s="721"/>
      <c r="P21" s="721"/>
      <c r="Q21" s="721"/>
      <c r="R21" s="721"/>
      <c r="S21" s="721"/>
      <c r="T21" s="670"/>
      <c r="U21" s="671"/>
      <c r="V21" s="671"/>
      <c r="W21" s="671"/>
      <c r="X21" s="671"/>
      <c r="Y21" s="671"/>
      <c r="Z21" s="671"/>
      <c r="AA21" s="672"/>
      <c r="AB21" s="688"/>
      <c r="AC21" s="706"/>
      <c r="AD21" s="78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</row>
    <row r="22" spans="1:45" s="136" customFormat="1" ht="13.5">
      <c r="A22" s="715" t="s">
        <v>238</v>
      </c>
      <c r="B22" s="498"/>
      <c r="C22" s="498"/>
      <c r="D22" s="157"/>
      <c r="E22" s="300"/>
      <c r="F22" s="300"/>
      <c r="G22" s="300"/>
      <c r="H22" s="300"/>
      <c r="I22" s="547">
        <v>150</v>
      </c>
      <c r="J22" s="547"/>
      <c r="K22" s="547">
        <v>155</v>
      </c>
      <c r="L22" s="547"/>
      <c r="M22" s="547">
        <v>160</v>
      </c>
      <c r="N22" s="547"/>
      <c r="O22" s="547">
        <v>165</v>
      </c>
      <c r="P22" s="547"/>
      <c r="Q22" s="547">
        <v>170</v>
      </c>
      <c r="R22" s="547"/>
      <c r="S22" s="87"/>
      <c r="T22" s="578" t="s">
        <v>57</v>
      </c>
      <c r="U22" s="578"/>
      <c r="V22" s="578"/>
      <c r="W22" s="578"/>
      <c r="X22" s="578"/>
      <c r="Y22" s="578"/>
      <c r="Z22" s="578"/>
      <c r="AA22" s="578"/>
      <c r="AB22" s="297" t="s">
        <v>3</v>
      </c>
      <c r="AC22" s="287" t="s">
        <v>13</v>
      </c>
      <c r="AD22" s="147"/>
      <c r="AE22" s="144"/>
      <c r="AF22" s="144"/>
      <c r="AG22" s="144"/>
      <c r="AH22" s="144"/>
      <c r="AI22" s="144"/>
      <c r="AJ22" s="144"/>
      <c r="AK22" s="144"/>
      <c r="AL22" s="146"/>
      <c r="AM22" s="146"/>
      <c r="AN22" s="146"/>
      <c r="AO22" s="146"/>
      <c r="AP22" s="146"/>
      <c r="AQ22" s="146"/>
      <c r="AR22" s="146"/>
      <c r="AS22" s="146"/>
    </row>
    <row r="23" spans="1:45" s="136" customFormat="1" ht="12.75" customHeight="1">
      <c r="A23" s="579" t="s">
        <v>186</v>
      </c>
      <c r="B23" s="580"/>
      <c r="C23" s="235">
        <v>1359</v>
      </c>
      <c r="D23" s="268">
        <v>940.5</v>
      </c>
      <c r="E23" s="141">
        <v>31323405</v>
      </c>
      <c r="F23" s="258"/>
      <c r="G23" s="301"/>
      <c r="H23" s="301"/>
      <c r="I23" s="502"/>
      <c r="J23" s="503"/>
      <c r="K23" s="654"/>
      <c r="L23" s="503"/>
      <c r="M23" s="502"/>
      <c r="N23" s="503"/>
      <c r="O23" s="502"/>
      <c r="P23" s="503"/>
      <c r="Q23" s="720"/>
      <c r="R23" s="720"/>
      <c r="S23" s="140"/>
      <c r="T23" s="582">
        <f>IF(AB23&gt;0,(D23),0)</f>
        <v>0</v>
      </c>
      <c r="U23" s="583"/>
      <c r="V23" s="583"/>
      <c r="W23" s="583"/>
      <c r="X23" s="583"/>
      <c r="Y23" s="583"/>
      <c r="Z23" s="583"/>
      <c r="AA23" s="584"/>
      <c r="AB23" s="592">
        <f>SUM(I23:S23)</f>
        <v>0</v>
      </c>
      <c r="AC23" s="594">
        <f>IF(AB23&gt;0,AB23*(T23),0)</f>
        <v>0</v>
      </c>
      <c r="AD23" s="78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</row>
    <row r="24" spans="1:45" s="136" customFormat="1" ht="12.75" customHeight="1">
      <c r="A24" s="170" t="s">
        <v>187</v>
      </c>
      <c r="B24" s="84" t="s">
        <v>184</v>
      </c>
      <c r="C24" s="159"/>
      <c r="D24" s="160"/>
      <c r="E24" s="149"/>
      <c r="F24" s="301"/>
      <c r="G24" s="301"/>
      <c r="H24" s="301"/>
      <c r="I24" s="557"/>
      <c r="J24" s="558"/>
      <c r="K24" s="721"/>
      <c r="L24" s="721"/>
      <c r="M24" s="721"/>
      <c r="N24" s="721"/>
      <c r="O24" s="721"/>
      <c r="P24" s="721"/>
      <c r="Q24" s="721"/>
      <c r="R24" s="721"/>
      <c r="S24" s="721"/>
      <c r="T24" s="670"/>
      <c r="U24" s="671"/>
      <c r="V24" s="671"/>
      <c r="W24" s="671"/>
      <c r="X24" s="671"/>
      <c r="Y24" s="671"/>
      <c r="Z24" s="671"/>
      <c r="AA24" s="672"/>
      <c r="AB24" s="688"/>
      <c r="AC24" s="706"/>
      <c r="AD24" s="78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</row>
    <row r="25" spans="1:45" s="136" customFormat="1" ht="13.5">
      <c r="A25" s="715" t="s">
        <v>162</v>
      </c>
      <c r="B25" s="498"/>
      <c r="C25" s="666"/>
      <c r="D25" s="157"/>
      <c r="E25" s="300"/>
      <c r="F25" s="300"/>
      <c r="G25" s="300"/>
      <c r="H25" s="300"/>
      <c r="I25" s="504">
        <v>156</v>
      </c>
      <c r="J25" s="504"/>
      <c r="K25" s="504">
        <v>163</v>
      </c>
      <c r="L25" s="504"/>
      <c r="M25" s="504">
        <v>170</v>
      </c>
      <c r="N25" s="504"/>
      <c r="O25" s="504">
        <v>177</v>
      </c>
      <c r="P25" s="504"/>
      <c r="Q25" s="504">
        <v>184</v>
      </c>
      <c r="R25" s="504"/>
      <c r="S25" s="211"/>
      <c r="T25" s="578" t="s">
        <v>57</v>
      </c>
      <c r="U25" s="578"/>
      <c r="V25" s="578"/>
      <c r="W25" s="578"/>
      <c r="X25" s="578"/>
      <c r="Y25" s="578"/>
      <c r="Z25" s="578"/>
      <c r="AA25" s="578"/>
      <c r="AB25" s="297" t="s">
        <v>3</v>
      </c>
      <c r="AC25" s="287" t="s">
        <v>13</v>
      </c>
      <c r="AD25" s="147"/>
      <c r="AE25" s="144"/>
      <c r="AF25" s="144"/>
      <c r="AG25" s="144"/>
      <c r="AH25" s="144"/>
      <c r="AI25" s="144"/>
      <c r="AJ25" s="144"/>
      <c r="AK25" s="144"/>
      <c r="AL25" s="146"/>
      <c r="AM25" s="146"/>
      <c r="AN25" s="146"/>
      <c r="AO25" s="146"/>
      <c r="AP25" s="146"/>
      <c r="AQ25" s="146"/>
      <c r="AR25" s="146"/>
      <c r="AS25" s="146"/>
    </row>
    <row r="26" spans="1:45" s="136" customFormat="1" ht="12.75" customHeight="1">
      <c r="A26" s="579" t="s">
        <v>90</v>
      </c>
      <c r="B26" s="580"/>
      <c r="C26" s="235">
        <v>1399</v>
      </c>
      <c r="D26" s="268">
        <v>965.25</v>
      </c>
      <c r="E26" s="141">
        <v>31328401</v>
      </c>
      <c r="F26" s="301"/>
      <c r="G26" s="301"/>
      <c r="H26" s="301"/>
      <c r="I26" s="505"/>
      <c r="J26" s="505"/>
      <c r="K26" s="505"/>
      <c r="L26" s="505"/>
      <c r="M26" s="505"/>
      <c r="N26" s="505"/>
      <c r="O26" s="505"/>
      <c r="P26" s="505"/>
      <c r="Q26" s="505"/>
      <c r="R26" s="505"/>
      <c r="S26" s="140"/>
      <c r="T26" s="582">
        <f>IF(AB26&gt;0,(D26),0)</f>
        <v>0</v>
      </c>
      <c r="U26" s="583"/>
      <c r="V26" s="583"/>
      <c r="W26" s="583"/>
      <c r="X26" s="583"/>
      <c r="Y26" s="583"/>
      <c r="Z26" s="583"/>
      <c r="AA26" s="584"/>
      <c r="AB26" s="592">
        <f>SUM(I26:S26)</f>
        <v>0</v>
      </c>
      <c r="AC26" s="594">
        <f>IF(AB26&gt;0,AB26*(T26),0)</f>
        <v>0</v>
      </c>
      <c r="AD26" s="78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</row>
    <row r="27" spans="1:45" s="136" customFormat="1" ht="12.75" customHeight="1">
      <c r="A27" s="170" t="s">
        <v>158</v>
      </c>
      <c r="B27" s="84" t="s">
        <v>159</v>
      </c>
      <c r="C27" s="146"/>
      <c r="D27" s="146"/>
      <c r="E27" s="146"/>
      <c r="F27" s="301"/>
      <c r="G27" s="301"/>
      <c r="H27" s="301"/>
      <c r="I27" s="523"/>
      <c r="J27" s="523"/>
      <c r="K27" s="88"/>
      <c r="L27" s="146"/>
      <c r="M27" s="146"/>
      <c r="N27" s="146"/>
      <c r="O27" s="146"/>
      <c r="P27" s="146"/>
      <c r="Q27" s="146"/>
      <c r="R27" s="146"/>
      <c r="S27" s="146"/>
      <c r="T27" s="670"/>
      <c r="U27" s="671"/>
      <c r="V27" s="671"/>
      <c r="W27" s="671"/>
      <c r="X27" s="671"/>
      <c r="Y27" s="671"/>
      <c r="Z27" s="671"/>
      <c r="AA27" s="672"/>
      <c r="AB27" s="688"/>
      <c r="AC27" s="706"/>
      <c r="AD27" s="78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</row>
    <row r="28" spans="1:45" s="136" customFormat="1" ht="13.5">
      <c r="A28" s="715" t="s">
        <v>192</v>
      </c>
      <c r="B28" s="498"/>
      <c r="C28" s="666"/>
      <c r="D28" s="269"/>
      <c r="E28" s="300"/>
      <c r="F28" s="300"/>
      <c r="G28" s="300"/>
      <c r="H28" s="300"/>
      <c r="I28" s="504"/>
      <c r="J28" s="504"/>
      <c r="K28" s="504">
        <v>156</v>
      </c>
      <c r="L28" s="504"/>
      <c r="M28" s="504">
        <v>163</v>
      </c>
      <c r="N28" s="504"/>
      <c r="O28" s="504">
        <v>170</v>
      </c>
      <c r="P28" s="504"/>
      <c r="Q28" s="504">
        <v>177</v>
      </c>
      <c r="R28" s="504"/>
      <c r="S28" s="211"/>
      <c r="T28" s="578" t="s">
        <v>57</v>
      </c>
      <c r="U28" s="578"/>
      <c r="V28" s="578"/>
      <c r="W28" s="578"/>
      <c r="X28" s="578"/>
      <c r="Y28" s="578"/>
      <c r="Z28" s="578"/>
      <c r="AA28" s="578"/>
      <c r="AB28" s="297" t="s">
        <v>3</v>
      </c>
      <c r="AC28" s="287" t="s">
        <v>13</v>
      </c>
      <c r="AD28" s="147"/>
      <c r="AE28" s="144"/>
      <c r="AF28" s="144"/>
      <c r="AG28" s="144"/>
      <c r="AH28" s="144"/>
      <c r="AI28" s="144"/>
      <c r="AJ28" s="144"/>
      <c r="AK28" s="144"/>
      <c r="AL28" s="146"/>
      <c r="AM28" s="146"/>
      <c r="AN28" s="146"/>
      <c r="AO28" s="146"/>
      <c r="AP28" s="146"/>
      <c r="AQ28" s="146"/>
      <c r="AR28" s="146"/>
      <c r="AS28" s="146"/>
    </row>
    <row r="29" spans="1:45" s="136" customFormat="1" ht="12.65" customHeight="1">
      <c r="A29" s="579" t="s">
        <v>91</v>
      </c>
      <c r="B29" s="580"/>
      <c r="C29" s="235">
        <v>1399</v>
      </c>
      <c r="D29" s="268">
        <v>965.25</v>
      </c>
      <c r="E29" s="141">
        <v>31334401</v>
      </c>
      <c r="F29" s="301"/>
      <c r="G29" s="301"/>
      <c r="H29" s="301"/>
      <c r="I29" s="524"/>
      <c r="J29" s="581"/>
      <c r="K29" s="505"/>
      <c r="L29" s="505"/>
      <c r="M29" s="505"/>
      <c r="N29" s="505"/>
      <c r="O29" s="505"/>
      <c r="P29" s="505"/>
      <c r="Q29" s="505"/>
      <c r="R29" s="505"/>
      <c r="S29" s="140"/>
      <c r="T29" s="582">
        <f>IF(AB29&gt;0,(D29),0)</f>
        <v>0</v>
      </c>
      <c r="U29" s="583"/>
      <c r="V29" s="583"/>
      <c r="W29" s="583"/>
      <c r="X29" s="583"/>
      <c r="Y29" s="583"/>
      <c r="Z29" s="583"/>
      <c r="AA29" s="584"/>
      <c r="AB29" s="592">
        <f>SUM(I29:S29)</f>
        <v>0</v>
      </c>
      <c r="AC29" s="594">
        <f>IF(AB29&gt;0,AB29*(T29),0)</f>
        <v>0</v>
      </c>
      <c r="AD29" s="78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</row>
    <row r="30" spans="1:45" s="136" customFormat="1" ht="12.75" customHeight="1">
      <c r="A30" s="170" t="s">
        <v>158</v>
      </c>
      <c r="B30" s="84" t="s">
        <v>159</v>
      </c>
      <c r="C30" s="146"/>
      <c r="D30" s="146"/>
      <c r="E30" s="146"/>
      <c r="F30" s="301"/>
      <c r="G30" s="301"/>
      <c r="H30" s="301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670"/>
      <c r="U30" s="671"/>
      <c r="V30" s="671"/>
      <c r="W30" s="671"/>
      <c r="X30" s="671"/>
      <c r="Y30" s="671"/>
      <c r="Z30" s="671"/>
      <c r="AA30" s="672"/>
      <c r="AB30" s="688"/>
      <c r="AC30" s="706"/>
      <c r="AD30" s="78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</row>
    <row r="31" spans="1:45" s="136" customFormat="1" ht="13.5">
      <c r="A31" s="715" t="s">
        <v>161</v>
      </c>
      <c r="B31" s="498"/>
      <c r="C31" s="666"/>
      <c r="D31" s="269"/>
      <c r="E31" s="300"/>
      <c r="F31" s="300"/>
      <c r="G31" s="300"/>
      <c r="H31" s="300"/>
      <c r="I31" s="504"/>
      <c r="J31" s="504"/>
      <c r="K31" s="504">
        <v>156</v>
      </c>
      <c r="L31" s="504"/>
      <c r="M31" s="504">
        <v>163</v>
      </c>
      <c r="N31" s="504"/>
      <c r="O31" s="504">
        <v>170</v>
      </c>
      <c r="P31" s="504"/>
      <c r="Q31" s="504">
        <v>177</v>
      </c>
      <c r="R31" s="504"/>
      <c r="S31" s="211"/>
      <c r="T31" s="578" t="s">
        <v>56</v>
      </c>
      <c r="U31" s="578"/>
      <c r="V31" s="578"/>
      <c r="W31" s="578"/>
      <c r="X31" s="578"/>
      <c r="Y31" s="578"/>
      <c r="Z31" s="578"/>
      <c r="AA31" s="578"/>
      <c r="AB31" s="298" t="s">
        <v>3</v>
      </c>
      <c r="AC31" s="8" t="s">
        <v>13</v>
      </c>
      <c r="AD31" s="78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</row>
    <row r="32" spans="1:45" s="136" customFormat="1" ht="12.75" customHeight="1">
      <c r="A32" s="717" t="s">
        <v>89</v>
      </c>
      <c r="B32" s="512"/>
      <c r="C32" s="235">
        <v>1399</v>
      </c>
      <c r="D32" s="268">
        <v>965.25</v>
      </c>
      <c r="E32" s="141">
        <v>31330401</v>
      </c>
      <c r="F32" s="313"/>
      <c r="G32" s="313"/>
      <c r="H32" s="313"/>
      <c r="I32" s="718"/>
      <c r="J32" s="719"/>
      <c r="K32" s="502"/>
      <c r="L32" s="503"/>
      <c r="M32" s="502"/>
      <c r="N32" s="503"/>
      <c r="O32" s="502"/>
      <c r="P32" s="503"/>
      <c r="Q32" s="502"/>
      <c r="R32" s="503"/>
      <c r="S32" s="140"/>
      <c r="T32" s="582">
        <f>IF(AB32&gt;0,(D32),0)</f>
        <v>0</v>
      </c>
      <c r="U32" s="583"/>
      <c r="V32" s="583"/>
      <c r="W32" s="583"/>
      <c r="X32" s="583"/>
      <c r="Y32" s="583"/>
      <c r="Z32" s="583"/>
      <c r="AA32" s="584"/>
      <c r="AB32" s="592">
        <f>SUM(I32:S32)</f>
        <v>0</v>
      </c>
      <c r="AC32" s="594">
        <f>IF(AB32&gt;0,AB32*(T32),0)</f>
        <v>0</v>
      </c>
      <c r="AD32" s="147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</row>
    <row r="33" spans="1:45" s="136" customFormat="1" ht="12.75" customHeight="1">
      <c r="A33" s="170" t="s">
        <v>158</v>
      </c>
      <c r="B33" s="84" t="s">
        <v>159</v>
      </c>
      <c r="C33" s="307"/>
      <c r="D33" s="146"/>
      <c r="E33" s="146"/>
      <c r="F33" s="313"/>
      <c r="G33" s="313"/>
      <c r="H33" s="313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670"/>
      <c r="U33" s="671"/>
      <c r="V33" s="671"/>
      <c r="W33" s="671"/>
      <c r="X33" s="671"/>
      <c r="Y33" s="671"/>
      <c r="Z33" s="671"/>
      <c r="AA33" s="672"/>
      <c r="AB33" s="688"/>
      <c r="AC33" s="706"/>
      <c r="AD33" s="78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</row>
    <row r="34" spans="1:45" s="136" customFormat="1" ht="13.5">
      <c r="A34" s="715" t="s">
        <v>194</v>
      </c>
      <c r="B34" s="498"/>
      <c r="C34" s="666"/>
      <c r="D34" s="269"/>
      <c r="E34" s="312"/>
      <c r="F34" s="312"/>
      <c r="G34" s="312"/>
      <c r="H34" s="312"/>
      <c r="I34" s="504"/>
      <c r="J34" s="504"/>
      <c r="K34" s="504">
        <v>163</v>
      </c>
      <c r="L34" s="504"/>
      <c r="M34" s="504">
        <v>170</v>
      </c>
      <c r="N34" s="504"/>
      <c r="O34" s="504">
        <v>177</v>
      </c>
      <c r="P34" s="504"/>
      <c r="Q34" s="504">
        <v>184</v>
      </c>
      <c r="R34" s="504"/>
      <c r="S34" s="211"/>
      <c r="T34" s="578" t="s">
        <v>57</v>
      </c>
      <c r="U34" s="578"/>
      <c r="V34" s="578"/>
      <c r="W34" s="578"/>
      <c r="X34" s="578"/>
      <c r="Y34" s="578"/>
      <c r="Z34" s="578"/>
      <c r="AA34" s="578"/>
      <c r="AB34" s="311" t="s">
        <v>3</v>
      </c>
      <c r="AC34" s="287" t="s">
        <v>13</v>
      </c>
      <c r="AD34" s="147"/>
      <c r="AE34" s="144"/>
      <c r="AF34" s="144"/>
      <c r="AG34" s="144"/>
      <c r="AH34" s="144"/>
      <c r="AI34" s="144"/>
      <c r="AJ34" s="144"/>
      <c r="AK34" s="144"/>
      <c r="AL34" s="146"/>
      <c r="AM34" s="146"/>
      <c r="AN34" s="146"/>
      <c r="AO34" s="146"/>
      <c r="AP34" s="146"/>
      <c r="AQ34" s="146"/>
      <c r="AR34" s="146"/>
      <c r="AS34" s="146"/>
    </row>
    <row r="35" spans="1:45" s="136" customFormat="1" ht="12.65" customHeight="1">
      <c r="A35" s="579" t="s">
        <v>195</v>
      </c>
      <c r="B35" s="580"/>
      <c r="C35" s="235">
        <v>1399</v>
      </c>
      <c r="D35" s="268">
        <v>965.25</v>
      </c>
      <c r="E35" s="141">
        <v>31332401</v>
      </c>
      <c r="F35" s="313"/>
      <c r="G35" s="313"/>
      <c r="H35" s="313"/>
      <c r="I35" s="524"/>
      <c r="J35" s="581"/>
      <c r="K35" s="505"/>
      <c r="L35" s="505"/>
      <c r="M35" s="505"/>
      <c r="N35" s="505"/>
      <c r="O35" s="505"/>
      <c r="P35" s="505"/>
      <c r="Q35" s="505"/>
      <c r="R35" s="505"/>
      <c r="S35" s="140"/>
      <c r="T35" s="582">
        <f>IF(AB35&gt;0,(D35),0)</f>
        <v>0</v>
      </c>
      <c r="U35" s="583"/>
      <c r="V35" s="583"/>
      <c r="W35" s="583"/>
      <c r="X35" s="583"/>
      <c r="Y35" s="583"/>
      <c r="Z35" s="583"/>
      <c r="AA35" s="584"/>
      <c r="AB35" s="592">
        <f>SUM(I35:S35)</f>
        <v>0</v>
      </c>
      <c r="AC35" s="594">
        <f>IF(AB35&gt;0,AB35*(T35),0)</f>
        <v>0</v>
      </c>
      <c r="AD35" s="78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</row>
    <row r="36" spans="1:45" s="136" customFormat="1" ht="12.75" customHeight="1" thickBot="1">
      <c r="A36" s="347" t="s">
        <v>158</v>
      </c>
      <c r="B36" s="348" t="s">
        <v>159</v>
      </c>
      <c r="C36" s="349"/>
      <c r="D36" s="349"/>
      <c r="E36" s="349"/>
      <c r="F36" s="350"/>
      <c r="G36" s="350"/>
      <c r="H36" s="350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585"/>
      <c r="U36" s="586"/>
      <c r="V36" s="586"/>
      <c r="W36" s="586"/>
      <c r="X36" s="586"/>
      <c r="Y36" s="586"/>
      <c r="Z36" s="586"/>
      <c r="AA36" s="587"/>
      <c r="AB36" s="593"/>
      <c r="AC36" s="595"/>
      <c r="AD36" s="78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</row>
    <row r="37" spans="1:45" s="136" customFormat="1" ht="19.5" customHeight="1" thickBot="1">
      <c r="A37" s="716" t="s">
        <v>54</v>
      </c>
      <c r="B37" s="716"/>
      <c r="C37" s="716"/>
      <c r="D37" s="716"/>
      <c r="E37" s="716"/>
      <c r="F37" s="259"/>
      <c r="G37" s="259"/>
      <c r="H37" s="259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143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</row>
    <row r="38" spans="1:45" s="108" customFormat="1" ht="5.15" customHeight="1">
      <c r="A38" s="102"/>
      <c r="B38" s="103"/>
      <c r="C38" s="109"/>
      <c r="D38" s="104"/>
      <c r="E38" s="105"/>
      <c r="F38" s="105"/>
      <c r="G38" s="105"/>
      <c r="H38" s="105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6"/>
      <c r="AD38" s="107"/>
    </row>
    <row r="39" spans="1:45" s="108" customFormat="1" ht="13.5" customHeight="1">
      <c r="A39" s="647" t="s">
        <v>77</v>
      </c>
      <c r="B39" s="648"/>
      <c r="C39" s="648"/>
      <c r="D39" s="648"/>
      <c r="E39" s="110"/>
      <c r="F39" s="110"/>
      <c r="G39" s="110"/>
      <c r="H39" s="110"/>
      <c r="I39" s="508"/>
      <c r="J39" s="508"/>
      <c r="K39" s="508"/>
      <c r="L39" s="508"/>
      <c r="M39" s="508">
        <v>177</v>
      </c>
      <c r="N39" s="508"/>
      <c r="O39" s="508">
        <v>184</v>
      </c>
      <c r="P39" s="508"/>
      <c r="Q39" s="508">
        <v>191</v>
      </c>
      <c r="R39" s="508"/>
      <c r="S39" s="176"/>
      <c r="T39" s="638" t="s">
        <v>45</v>
      </c>
      <c r="U39" s="639"/>
      <c r="V39" s="639"/>
      <c r="W39" s="639"/>
      <c r="X39" s="639"/>
      <c r="Y39" s="639"/>
      <c r="Z39" s="639"/>
      <c r="AA39" s="639"/>
      <c r="AB39" s="111" t="s">
        <v>3</v>
      </c>
      <c r="AC39" s="112" t="s">
        <v>13</v>
      </c>
      <c r="AD39" s="113"/>
    </row>
    <row r="40" spans="1:45" s="108" customFormat="1" ht="14.25" customHeight="1">
      <c r="A40" s="649" t="s">
        <v>79</v>
      </c>
      <c r="B40" s="529"/>
      <c r="C40" s="236">
        <v>949</v>
      </c>
      <c r="D40" s="270">
        <v>654.5</v>
      </c>
      <c r="E40" s="173">
        <v>315404</v>
      </c>
      <c r="F40" s="175"/>
      <c r="G40" s="255"/>
      <c r="H40" s="255"/>
      <c r="I40" s="523"/>
      <c r="J40" s="523"/>
      <c r="K40" s="590"/>
      <c r="L40" s="591"/>
      <c r="M40" s="506"/>
      <c r="N40" s="507"/>
      <c r="O40" s="506"/>
      <c r="P40" s="507"/>
      <c r="Q40" s="506"/>
      <c r="R40" s="507"/>
      <c r="S40" s="140"/>
      <c r="T40" s="640">
        <f>IF(AB40&gt;0,(D40),0)</f>
        <v>0</v>
      </c>
      <c r="U40" s="641"/>
      <c r="V40" s="641"/>
      <c r="W40" s="641"/>
      <c r="X40" s="641"/>
      <c r="Y40" s="641"/>
      <c r="Z40" s="641"/>
      <c r="AA40" s="642"/>
      <c r="AB40" s="172">
        <f>SUM(I40:S40)</f>
        <v>0</v>
      </c>
      <c r="AC40" s="123">
        <f>IF(AB40&gt;0,AB40*(T40),0)</f>
        <v>0</v>
      </c>
      <c r="AD40" s="113"/>
    </row>
    <row r="41" spans="1:45" s="108" customFormat="1" ht="13.5" customHeight="1">
      <c r="A41" s="647" t="s">
        <v>97</v>
      </c>
      <c r="B41" s="648"/>
      <c r="C41" s="648"/>
      <c r="D41" s="648"/>
      <c r="E41" s="110"/>
      <c r="F41" s="110"/>
      <c r="G41" s="110"/>
      <c r="H41" s="110"/>
      <c r="I41" s="508"/>
      <c r="J41" s="508"/>
      <c r="K41" s="508"/>
      <c r="L41" s="508"/>
      <c r="M41" s="508">
        <v>177</v>
      </c>
      <c r="N41" s="508"/>
      <c r="O41" s="508">
        <v>184</v>
      </c>
      <c r="P41" s="508"/>
      <c r="Q41" s="508">
        <v>191</v>
      </c>
      <c r="R41" s="508"/>
      <c r="S41" s="176"/>
      <c r="T41" s="638" t="s">
        <v>45</v>
      </c>
      <c r="U41" s="639"/>
      <c r="V41" s="639"/>
      <c r="W41" s="639"/>
      <c r="X41" s="639"/>
      <c r="Y41" s="639"/>
      <c r="Z41" s="639"/>
      <c r="AA41" s="639"/>
      <c r="AB41" s="216" t="s">
        <v>3</v>
      </c>
      <c r="AC41" s="112" t="s">
        <v>13</v>
      </c>
      <c r="AD41" s="113"/>
    </row>
    <row r="42" spans="1:45" s="108" customFormat="1" ht="14.25" customHeight="1">
      <c r="A42" s="649" t="s">
        <v>98</v>
      </c>
      <c r="B42" s="529"/>
      <c r="C42" s="236">
        <v>949</v>
      </c>
      <c r="D42" s="270">
        <v>654.5</v>
      </c>
      <c r="E42" s="173">
        <v>315414</v>
      </c>
      <c r="F42" s="175"/>
      <c r="G42" s="255"/>
      <c r="H42" s="255"/>
      <c r="I42" s="523"/>
      <c r="J42" s="523"/>
      <c r="K42" s="590"/>
      <c r="L42" s="591"/>
      <c r="M42" s="506"/>
      <c r="N42" s="507"/>
      <c r="O42" s="506"/>
      <c r="P42" s="507"/>
      <c r="Q42" s="506"/>
      <c r="R42" s="507"/>
      <c r="S42" s="174"/>
      <c r="T42" s="640">
        <f>IF(AB42&gt;0,(D42),0)</f>
        <v>0</v>
      </c>
      <c r="U42" s="641"/>
      <c r="V42" s="641"/>
      <c r="W42" s="641"/>
      <c r="X42" s="641"/>
      <c r="Y42" s="641"/>
      <c r="Z42" s="641"/>
      <c r="AA42" s="642"/>
      <c r="AB42" s="172">
        <f>SUM(I42:S42)</f>
        <v>0</v>
      </c>
      <c r="AC42" s="123">
        <f>IF(AB42&gt;0,AB42*(T42),0)</f>
        <v>0</v>
      </c>
      <c r="AD42" s="113"/>
    </row>
    <row r="43" spans="1:45" s="108" customFormat="1" ht="13.5" customHeight="1">
      <c r="A43" s="647" t="s">
        <v>78</v>
      </c>
      <c r="B43" s="648"/>
      <c r="C43" s="648"/>
      <c r="D43" s="648"/>
      <c r="E43" s="110"/>
      <c r="F43" s="110"/>
      <c r="G43" s="110"/>
      <c r="H43" s="110"/>
      <c r="I43" s="508">
        <v>163</v>
      </c>
      <c r="J43" s="508"/>
      <c r="K43" s="508">
        <v>170</v>
      </c>
      <c r="L43" s="508"/>
      <c r="M43" s="508">
        <v>177</v>
      </c>
      <c r="N43" s="508"/>
      <c r="O43" s="508">
        <v>184</v>
      </c>
      <c r="P43" s="508"/>
      <c r="Q43" s="513">
        <v>191</v>
      </c>
      <c r="R43" s="513"/>
      <c r="S43" s="176"/>
      <c r="T43" s="638" t="s">
        <v>45</v>
      </c>
      <c r="U43" s="639"/>
      <c r="V43" s="639"/>
      <c r="W43" s="639"/>
      <c r="X43" s="639"/>
      <c r="Y43" s="639"/>
      <c r="Z43" s="639"/>
      <c r="AA43" s="639"/>
      <c r="AB43" s="168" t="s">
        <v>3</v>
      </c>
      <c r="AC43" s="112" t="s">
        <v>13</v>
      </c>
      <c r="AD43" s="113"/>
    </row>
    <row r="44" spans="1:45" s="108" customFormat="1" ht="14.25" customHeight="1">
      <c r="A44" s="649" t="s">
        <v>80</v>
      </c>
      <c r="B44" s="529"/>
      <c r="C44" s="236">
        <v>899</v>
      </c>
      <c r="D44" s="270">
        <v>621.5</v>
      </c>
      <c r="E44" s="173">
        <v>315424</v>
      </c>
      <c r="F44" s="175"/>
      <c r="G44" s="255"/>
      <c r="H44" s="255"/>
      <c r="I44" s="506"/>
      <c r="J44" s="507"/>
      <c r="K44" s="506"/>
      <c r="L44" s="507"/>
      <c r="M44" s="506"/>
      <c r="N44" s="507"/>
      <c r="O44" s="506"/>
      <c r="P44" s="507"/>
      <c r="Q44" s="506"/>
      <c r="R44" s="507"/>
      <c r="S44" s="174"/>
      <c r="T44" s="640">
        <f>IF(AB44&gt;0,(D44),0)</f>
        <v>0</v>
      </c>
      <c r="U44" s="641"/>
      <c r="V44" s="641"/>
      <c r="W44" s="641"/>
      <c r="X44" s="641"/>
      <c r="Y44" s="641"/>
      <c r="Z44" s="641"/>
      <c r="AA44" s="642"/>
      <c r="AB44" s="172">
        <f>SUM(I44:S44)</f>
        <v>0</v>
      </c>
      <c r="AC44" s="123">
        <f>IF(AB44&gt;0,AB44*(T44),0)</f>
        <v>0</v>
      </c>
      <c r="AD44" s="113"/>
    </row>
    <row r="45" spans="1:45" s="108" customFormat="1" ht="13.5" customHeight="1">
      <c r="A45" s="647" t="s">
        <v>59</v>
      </c>
      <c r="B45" s="648"/>
      <c r="C45" s="648"/>
      <c r="D45" s="648"/>
      <c r="E45" s="110"/>
      <c r="F45" s="110"/>
      <c r="G45" s="509">
        <v>156</v>
      </c>
      <c r="H45" s="509"/>
      <c r="I45" s="508">
        <v>163</v>
      </c>
      <c r="J45" s="508"/>
      <c r="K45" s="508">
        <v>170</v>
      </c>
      <c r="L45" s="508"/>
      <c r="M45" s="508">
        <v>177</v>
      </c>
      <c r="N45" s="508"/>
      <c r="O45" s="508">
        <v>184</v>
      </c>
      <c r="P45" s="508"/>
      <c r="Q45" s="513">
        <v>191</v>
      </c>
      <c r="R45" s="513"/>
      <c r="S45" s="176"/>
      <c r="T45" s="638" t="s">
        <v>45</v>
      </c>
      <c r="U45" s="639"/>
      <c r="V45" s="639"/>
      <c r="W45" s="639"/>
      <c r="X45" s="639"/>
      <c r="Y45" s="639"/>
      <c r="Z45" s="639"/>
      <c r="AA45" s="639"/>
      <c r="AB45" s="168" t="s">
        <v>3</v>
      </c>
      <c r="AC45" s="112" t="s">
        <v>13</v>
      </c>
      <c r="AD45" s="113"/>
    </row>
    <row r="46" spans="1:45" s="108" customFormat="1" ht="14.25" customHeight="1">
      <c r="A46" s="649" t="s">
        <v>60</v>
      </c>
      <c r="B46" s="529"/>
      <c r="C46" s="236">
        <v>899</v>
      </c>
      <c r="D46" s="270">
        <v>621.5</v>
      </c>
      <c r="E46" s="173">
        <v>315434</v>
      </c>
      <c r="F46" s="122"/>
      <c r="G46" s="502"/>
      <c r="H46" s="503"/>
      <c r="I46" s="502"/>
      <c r="J46" s="503"/>
      <c r="K46" s="506"/>
      <c r="L46" s="507"/>
      <c r="M46" s="506"/>
      <c r="N46" s="507"/>
      <c r="O46" s="506"/>
      <c r="P46" s="507"/>
      <c r="Q46" s="506"/>
      <c r="R46" s="507"/>
      <c r="S46" s="174"/>
      <c r="T46" s="640">
        <f>IF(AB46&gt;0,(D46),0)</f>
        <v>0</v>
      </c>
      <c r="U46" s="641"/>
      <c r="V46" s="641"/>
      <c r="W46" s="641"/>
      <c r="X46" s="641"/>
      <c r="Y46" s="641"/>
      <c r="Z46" s="641"/>
      <c r="AA46" s="642"/>
      <c r="AB46" s="172">
        <f>SUM(G46:R46)</f>
        <v>0</v>
      </c>
      <c r="AC46" s="123">
        <f>IF(AB46&gt;0,AB46*(T46),0)</f>
        <v>0</v>
      </c>
      <c r="AD46" s="113"/>
    </row>
    <row r="47" spans="1:45" s="108" customFormat="1" ht="13.5" customHeight="1">
      <c r="A47" s="647" t="s">
        <v>99</v>
      </c>
      <c r="B47" s="648"/>
      <c r="C47" s="648"/>
      <c r="D47" s="648"/>
      <c r="E47" s="110"/>
      <c r="F47" s="110"/>
      <c r="G47" s="509">
        <v>156</v>
      </c>
      <c r="H47" s="509"/>
      <c r="I47" s="508">
        <v>163</v>
      </c>
      <c r="J47" s="508"/>
      <c r="K47" s="508">
        <v>170</v>
      </c>
      <c r="L47" s="508"/>
      <c r="M47" s="508">
        <v>177</v>
      </c>
      <c r="N47" s="508"/>
      <c r="O47" s="508">
        <v>184</v>
      </c>
      <c r="P47" s="508"/>
      <c r="Q47" s="513">
        <v>191</v>
      </c>
      <c r="R47" s="513"/>
      <c r="S47" s="176"/>
      <c r="T47" s="638" t="s">
        <v>45</v>
      </c>
      <c r="U47" s="639"/>
      <c r="V47" s="639"/>
      <c r="W47" s="639"/>
      <c r="X47" s="639"/>
      <c r="Y47" s="639"/>
      <c r="Z47" s="639"/>
      <c r="AA47" s="639"/>
      <c r="AB47" s="194" t="s">
        <v>3</v>
      </c>
      <c r="AC47" s="112" t="s">
        <v>13</v>
      </c>
      <c r="AD47" s="113"/>
    </row>
    <row r="48" spans="1:45" s="108" customFormat="1" ht="14.25" customHeight="1">
      <c r="A48" s="649" t="s">
        <v>81</v>
      </c>
      <c r="B48" s="529"/>
      <c r="C48" s="236">
        <v>849</v>
      </c>
      <c r="D48" s="270">
        <v>583</v>
      </c>
      <c r="E48" s="173">
        <v>315444</v>
      </c>
      <c r="F48" s="175"/>
      <c r="G48" s="502"/>
      <c r="H48" s="503"/>
      <c r="I48" s="502"/>
      <c r="J48" s="503"/>
      <c r="K48" s="506"/>
      <c r="L48" s="507"/>
      <c r="M48" s="506"/>
      <c r="N48" s="507"/>
      <c r="O48" s="506"/>
      <c r="P48" s="507"/>
      <c r="Q48" s="506"/>
      <c r="R48" s="507"/>
      <c r="S48" s="174"/>
      <c r="T48" s="640">
        <f>IF(AB48&gt;0,(D48),0)</f>
        <v>0</v>
      </c>
      <c r="U48" s="641"/>
      <c r="V48" s="641"/>
      <c r="W48" s="641"/>
      <c r="X48" s="641"/>
      <c r="Y48" s="641"/>
      <c r="Z48" s="641"/>
      <c r="AA48" s="642"/>
      <c r="AB48" s="172">
        <f>SUM(G48:R48)</f>
        <v>0</v>
      </c>
      <c r="AC48" s="123">
        <f>IF(AB48&gt;0,AB48*(T48),0)</f>
        <v>0</v>
      </c>
      <c r="AD48" s="113"/>
    </row>
    <row r="49" spans="1:45" s="108" customFormat="1" ht="13.5" customHeight="1">
      <c r="A49" s="647" t="s">
        <v>100</v>
      </c>
      <c r="B49" s="648"/>
      <c r="C49" s="648"/>
      <c r="D49" s="648"/>
      <c r="E49" s="200"/>
      <c r="F49" s="110"/>
      <c r="G49" s="509">
        <v>156</v>
      </c>
      <c r="H49" s="509"/>
      <c r="I49" s="508">
        <v>163</v>
      </c>
      <c r="J49" s="508"/>
      <c r="K49" s="508">
        <v>170</v>
      </c>
      <c r="L49" s="508"/>
      <c r="M49" s="508">
        <v>177</v>
      </c>
      <c r="N49" s="508"/>
      <c r="O49" s="508">
        <v>184</v>
      </c>
      <c r="P49" s="508"/>
      <c r="Q49" s="513">
        <v>191</v>
      </c>
      <c r="R49" s="513"/>
      <c r="S49" s="176"/>
      <c r="T49" s="638" t="s">
        <v>45</v>
      </c>
      <c r="U49" s="639"/>
      <c r="V49" s="639"/>
      <c r="W49" s="639"/>
      <c r="X49" s="639"/>
      <c r="Y49" s="639"/>
      <c r="Z49" s="639"/>
      <c r="AA49" s="639"/>
      <c r="AB49" s="196" t="s">
        <v>3</v>
      </c>
      <c r="AC49" s="201" t="s">
        <v>13</v>
      </c>
      <c r="AD49" s="113"/>
    </row>
    <row r="50" spans="1:45" s="108" customFormat="1" ht="14.25" customHeight="1" thickBot="1">
      <c r="A50" s="519" t="s">
        <v>92</v>
      </c>
      <c r="B50" s="520"/>
      <c r="C50" s="419">
        <v>849</v>
      </c>
      <c r="D50" s="420">
        <v>583</v>
      </c>
      <c r="E50" s="421">
        <v>315454</v>
      </c>
      <c r="F50" s="175"/>
      <c r="G50" s="502"/>
      <c r="H50" s="503"/>
      <c r="I50" s="521"/>
      <c r="J50" s="522"/>
      <c r="K50" s="514"/>
      <c r="L50" s="515"/>
      <c r="M50" s="514"/>
      <c r="N50" s="515"/>
      <c r="O50" s="514"/>
      <c r="P50" s="515"/>
      <c r="Q50" s="514"/>
      <c r="R50" s="515"/>
      <c r="S50" s="422"/>
      <c r="T50" s="644">
        <f>IF(AB50&gt;0,(D50),0)</f>
        <v>0</v>
      </c>
      <c r="U50" s="645"/>
      <c r="V50" s="645"/>
      <c r="W50" s="645"/>
      <c r="X50" s="645"/>
      <c r="Y50" s="645"/>
      <c r="Z50" s="645"/>
      <c r="AA50" s="646"/>
      <c r="AB50" s="172">
        <f>SUM(G50:R50)</f>
        <v>0</v>
      </c>
      <c r="AC50" s="423">
        <f>IF(AB50&gt;0,AB50*(T50),0)</f>
        <v>0</v>
      </c>
      <c r="AD50" s="113"/>
    </row>
    <row r="51" spans="1:45" s="108" customFormat="1" ht="9.75" customHeight="1">
      <c r="A51" s="661"/>
      <c r="B51" s="662"/>
      <c r="C51" s="425"/>
      <c r="D51" s="426"/>
      <c r="E51" s="427"/>
      <c r="F51" s="427"/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787"/>
      <c r="R51" s="787"/>
      <c r="S51" s="787"/>
      <c r="T51" s="643"/>
      <c r="U51" s="643"/>
      <c r="V51" s="643"/>
      <c r="W51" s="643"/>
      <c r="X51" s="643"/>
      <c r="Y51" s="643"/>
      <c r="Z51" s="643"/>
      <c r="AA51" s="643"/>
      <c r="AB51" s="428"/>
      <c r="AC51" s="429"/>
      <c r="AD51" s="113"/>
    </row>
    <row r="52" spans="1:45" s="136" customFormat="1" ht="19.5" customHeight="1" thickBot="1">
      <c r="A52" s="660" t="s">
        <v>101</v>
      </c>
      <c r="B52" s="660"/>
      <c r="C52" s="660"/>
      <c r="D52" s="660"/>
      <c r="E52" s="660"/>
      <c r="F52" s="227"/>
      <c r="G52" s="227"/>
      <c r="H52" s="227"/>
      <c r="I52" s="137"/>
      <c r="J52" s="137"/>
      <c r="K52" s="424"/>
      <c r="L52" s="137"/>
      <c r="M52" s="137"/>
      <c r="N52" s="424"/>
      <c r="O52" s="137"/>
      <c r="P52" s="137"/>
      <c r="Q52" s="137"/>
      <c r="R52" s="137"/>
      <c r="S52" s="137"/>
      <c r="T52" s="424"/>
      <c r="U52" s="424"/>
      <c r="V52" s="137"/>
      <c r="W52" s="137"/>
      <c r="X52" s="137"/>
      <c r="Y52" s="424"/>
      <c r="Z52" s="137"/>
      <c r="AA52" s="424"/>
      <c r="AB52" s="137"/>
      <c r="AC52" s="137"/>
      <c r="AD52" s="143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</row>
    <row r="53" spans="1:45" s="103" customFormat="1" ht="5.15" customHeight="1">
      <c r="A53" s="102"/>
      <c r="C53" s="109"/>
      <c r="D53" s="104"/>
      <c r="E53" s="105"/>
      <c r="F53" s="228"/>
      <c r="G53" s="228"/>
      <c r="H53" s="228"/>
      <c r="I53" s="225"/>
      <c r="J53" s="225"/>
      <c r="L53" s="225"/>
      <c r="M53" s="225"/>
      <c r="O53" s="225"/>
      <c r="P53" s="225"/>
      <c r="Q53" s="225"/>
      <c r="R53" s="225"/>
      <c r="S53" s="225"/>
      <c r="V53" s="225"/>
      <c r="W53" s="225"/>
      <c r="X53" s="225"/>
      <c r="Z53" s="225"/>
      <c r="AB53" s="225"/>
      <c r="AC53" s="224"/>
      <c r="AD53" s="223"/>
    </row>
    <row r="54" spans="1:45" s="108" customFormat="1" ht="13.5" customHeight="1">
      <c r="A54" s="659" t="s">
        <v>102</v>
      </c>
      <c r="B54" s="648"/>
      <c r="C54" s="648"/>
      <c r="D54" s="648"/>
      <c r="E54" s="110"/>
      <c r="F54" s="110"/>
      <c r="G54" s="312"/>
      <c r="H54" s="312"/>
      <c r="I54" s="510">
        <v>156</v>
      </c>
      <c r="J54" s="510"/>
      <c r="K54" s="510">
        <v>163</v>
      </c>
      <c r="L54" s="510"/>
      <c r="M54" s="510">
        <v>170</v>
      </c>
      <c r="N54" s="510"/>
      <c r="O54" s="510">
        <v>177</v>
      </c>
      <c r="P54" s="510"/>
      <c r="Q54" s="510">
        <v>184</v>
      </c>
      <c r="R54" s="510"/>
      <c r="S54" s="312"/>
      <c r="T54" s="638" t="s">
        <v>45</v>
      </c>
      <c r="U54" s="639"/>
      <c r="V54" s="639"/>
      <c r="W54" s="639"/>
      <c r="X54" s="639"/>
      <c r="Y54" s="639"/>
      <c r="Z54" s="639"/>
      <c r="AA54" s="639"/>
      <c r="AB54" s="334" t="s">
        <v>3</v>
      </c>
      <c r="AC54" s="346" t="s">
        <v>13</v>
      </c>
      <c r="AD54" s="113"/>
    </row>
    <row r="55" spans="1:45" s="108" customFormat="1" ht="14.25" customHeight="1">
      <c r="A55" s="528" t="s">
        <v>103</v>
      </c>
      <c r="B55" s="529"/>
      <c r="C55" s="236">
        <v>649</v>
      </c>
      <c r="D55" s="270">
        <f>(405*0.1)+405</f>
        <v>445.5</v>
      </c>
      <c r="E55" s="173">
        <v>315144</v>
      </c>
      <c r="F55" s="175"/>
      <c r="G55" s="523"/>
      <c r="H55" s="524"/>
      <c r="I55" s="502"/>
      <c r="J55" s="503"/>
      <c r="K55" s="506"/>
      <c r="L55" s="507"/>
      <c r="M55" s="506"/>
      <c r="N55" s="507"/>
      <c r="O55" s="506"/>
      <c r="P55" s="507"/>
      <c r="Q55" s="506"/>
      <c r="R55" s="507"/>
      <c r="S55" s="174"/>
      <c r="T55" s="640">
        <f>IF(AB55&gt;0,(D55),0)</f>
        <v>0</v>
      </c>
      <c r="U55" s="641"/>
      <c r="V55" s="641"/>
      <c r="W55" s="641"/>
      <c r="X55" s="641"/>
      <c r="Y55" s="641"/>
      <c r="Z55" s="641"/>
      <c r="AA55" s="642"/>
      <c r="AB55" s="172">
        <f>SUM(I55:S55)</f>
        <v>0</v>
      </c>
      <c r="AC55" s="220">
        <f>IF(AB55&gt;0,AB55*(T55),0)</f>
        <v>0</v>
      </c>
      <c r="AD55" s="222"/>
    </row>
    <row r="56" spans="1:45" s="108" customFormat="1" ht="13.5" customHeight="1">
      <c r="A56" s="659" t="s">
        <v>104</v>
      </c>
      <c r="B56" s="648"/>
      <c r="C56" s="648"/>
      <c r="D56" s="648"/>
      <c r="E56" s="110"/>
      <c r="F56" s="110"/>
      <c r="G56" s="110"/>
      <c r="H56" s="110"/>
      <c r="I56" s="525"/>
      <c r="J56" s="525"/>
      <c r="K56" s="658">
        <v>156</v>
      </c>
      <c r="L56" s="658"/>
      <c r="M56" s="658">
        <v>163</v>
      </c>
      <c r="N56" s="658"/>
      <c r="O56" s="658">
        <v>170</v>
      </c>
      <c r="P56" s="658"/>
      <c r="Q56" s="658">
        <v>177</v>
      </c>
      <c r="R56" s="658"/>
      <c r="S56" s="176"/>
      <c r="T56" s="638" t="s">
        <v>45</v>
      </c>
      <c r="U56" s="639"/>
      <c r="V56" s="639"/>
      <c r="W56" s="639"/>
      <c r="X56" s="639"/>
      <c r="Y56" s="639"/>
      <c r="Z56" s="639"/>
      <c r="AA56" s="639"/>
      <c r="AB56" s="278" t="s">
        <v>3</v>
      </c>
      <c r="AC56" s="221" t="s">
        <v>13</v>
      </c>
      <c r="AD56" s="219"/>
    </row>
    <row r="57" spans="1:45" s="108" customFormat="1" ht="14.25" customHeight="1">
      <c r="A57" s="528" t="s">
        <v>105</v>
      </c>
      <c r="B57" s="529"/>
      <c r="C57" s="236">
        <v>599</v>
      </c>
      <c r="D57" s="270">
        <f>(375*0.1)+375</f>
        <v>412.5</v>
      </c>
      <c r="E57" s="173">
        <v>315154</v>
      </c>
      <c r="F57" s="175"/>
      <c r="G57" s="523"/>
      <c r="H57" s="523"/>
      <c r="I57" s="523"/>
      <c r="J57" s="524"/>
      <c r="K57" s="502"/>
      <c r="L57" s="503"/>
      <c r="M57" s="506"/>
      <c r="N57" s="507"/>
      <c r="O57" s="506"/>
      <c r="P57" s="507"/>
      <c r="Q57" s="506"/>
      <c r="R57" s="507"/>
      <c r="S57" s="174"/>
      <c r="T57" s="640">
        <f>IF(AB57&gt;0,(D57),0)</f>
        <v>0</v>
      </c>
      <c r="U57" s="641"/>
      <c r="V57" s="641"/>
      <c r="W57" s="641"/>
      <c r="X57" s="641"/>
      <c r="Y57" s="641"/>
      <c r="Z57" s="641"/>
      <c r="AA57" s="642"/>
      <c r="AB57" s="172">
        <f>SUM(I57:S57)</f>
        <v>0</v>
      </c>
      <c r="AC57" s="220">
        <f>IF(AB57&gt;0,AB57*(T57),0)</f>
        <v>0</v>
      </c>
      <c r="AD57" s="219"/>
    </row>
    <row r="58" spans="1:45" s="136" customFormat="1" ht="13.5">
      <c r="A58" s="664" t="s">
        <v>106</v>
      </c>
      <c r="B58" s="498"/>
      <c r="C58" s="498"/>
      <c r="D58" s="157"/>
      <c r="E58" s="279"/>
      <c r="F58" s="279"/>
      <c r="G58" s="300"/>
      <c r="H58" s="300"/>
      <c r="I58" s="547">
        <v>149</v>
      </c>
      <c r="J58" s="547"/>
      <c r="K58" s="547">
        <v>156</v>
      </c>
      <c r="L58" s="547"/>
      <c r="M58" s="547">
        <v>163</v>
      </c>
      <c r="N58" s="547"/>
      <c r="O58" s="547">
        <v>170</v>
      </c>
      <c r="P58" s="547"/>
      <c r="Q58" s="658">
        <v>177</v>
      </c>
      <c r="R58" s="658"/>
      <c r="S58" s="277"/>
      <c r="T58" s="578" t="s">
        <v>56</v>
      </c>
      <c r="U58" s="578"/>
      <c r="V58" s="578"/>
      <c r="W58" s="578"/>
      <c r="X58" s="578"/>
      <c r="Y58" s="578"/>
      <c r="Z58" s="578"/>
      <c r="AA58" s="578"/>
      <c r="AB58" s="277" t="s">
        <v>3</v>
      </c>
      <c r="AC58" s="288" t="s">
        <v>13</v>
      </c>
      <c r="AD58" s="218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</row>
    <row r="59" spans="1:45" s="136" customFormat="1" ht="12.75" customHeight="1">
      <c r="A59" s="289" t="s">
        <v>107</v>
      </c>
      <c r="B59" s="145"/>
      <c r="C59" s="235">
        <v>699</v>
      </c>
      <c r="D59" s="268">
        <f>(432.5*0.1)+432.5</f>
        <v>475.75</v>
      </c>
      <c r="E59" s="141">
        <v>31516401</v>
      </c>
      <c r="F59" s="258"/>
      <c r="G59" s="523"/>
      <c r="H59" s="524"/>
      <c r="I59" s="654"/>
      <c r="J59" s="503"/>
      <c r="K59" s="502"/>
      <c r="L59" s="503"/>
      <c r="M59" s="502"/>
      <c r="N59" s="503"/>
      <c r="O59" s="502"/>
      <c r="P59" s="503"/>
      <c r="Q59" s="506"/>
      <c r="R59" s="507"/>
      <c r="S59" s="174"/>
      <c r="T59" s="582">
        <f>IF(AB59&gt;0,(D59),0)</f>
        <v>0</v>
      </c>
      <c r="U59" s="583"/>
      <c r="V59" s="583"/>
      <c r="W59" s="583"/>
      <c r="X59" s="583"/>
      <c r="Y59" s="583"/>
      <c r="Z59" s="583"/>
      <c r="AA59" s="584"/>
      <c r="AB59" s="592">
        <f>SUM(I59:S59)</f>
        <v>0</v>
      </c>
      <c r="AC59" s="650">
        <f>IF(AB59&gt;0,AB59*(T59),0)</f>
        <v>0</v>
      </c>
      <c r="AD59" s="218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</row>
    <row r="60" spans="1:45" s="59" customFormat="1" ht="13.5" customHeight="1" thickBot="1">
      <c r="A60" s="290" t="s">
        <v>108</v>
      </c>
      <c r="B60" s="291" t="s">
        <v>38</v>
      </c>
      <c r="C60" s="292"/>
      <c r="D60" s="293"/>
      <c r="E60" s="294"/>
      <c r="F60" s="226"/>
      <c r="G60" s="226"/>
      <c r="H60" s="226"/>
      <c r="I60" s="652"/>
      <c r="J60" s="652"/>
      <c r="K60" s="652"/>
      <c r="L60" s="652"/>
      <c r="M60" s="652"/>
      <c r="N60" s="652"/>
      <c r="O60" s="652"/>
      <c r="P60" s="652"/>
      <c r="Q60" s="652"/>
      <c r="R60" s="652"/>
      <c r="S60" s="653"/>
      <c r="T60" s="655"/>
      <c r="U60" s="656"/>
      <c r="V60" s="656"/>
      <c r="W60" s="656"/>
      <c r="X60" s="656"/>
      <c r="Y60" s="656"/>
      <c r="Z60" s="656"/>
      <c r="AA60" s="657"/>
      <c r="AB60" s="791"/>
      <c r="AC60" s="651"/>
      <c r="AD60" s="218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</row>
    <row r="61" spans="1:45" s="136" customFormat="1" ht="9" customHeight="1">
      <c r="A61" s="314"/>
      <c r="B61" s="315"/>
      <c r="C61" s="316"/>
      <c r="D61" s="317"/>
      <c r="E61" s="318"/>
      <c r="F61" s="318"/>
      <c r="G61" s="318"/>
      <c r="H61" s="318"/>
      <c r="I61" s="663"/>
      <c r="J61" s="663"/>
      <c r="K61" s="663"/>
      <c r="L61" s="663"/>
      <c r="M61" s="663"/>
      <c r="N61" s="663"/>
      <c r="O61" s="663"/>
      <c r="P61" s="663"/>
      <c r="Q61" s="663"/>
      <c r="R61" s="663"/>
      <c r="S61" s="663"/>
      <c r="T61" s="668"/>
      <c r="U61" s="668"/>
      <c r="V61" s="668"/>
      <c r="W61" s="668"/>
      <c r="X61" s="667"/>
      <c r="Y61" s="667"/>
      <c r="Z61" s="667"/>
      <c r="AA61" s="667"/>
      <c r="AB61" s="319"/>
      <c r="AC61" s="320"/>
      <c r="AD61" s="147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</row>
    <row r="62" spans="1:45" ht="21" customHeight="1" thickBot="1">
      <c r="A62" s="526" t="s">
        <v>160</v>
      </c>
      <c r="B62" s="527"/>
      <c r="C62" s="527"/>
      <c r="D62" s="527"/>
      <c r="E62" s="527"/>
      <c r="F62" s="295"/>
      <c r="G62" s="295"/>
      <c r="H62" s="295"/>
      <c r="I62" s="296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37"/>
      <c r="AC62" s="137"/>
      <c r="AD62" s="26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</row>
    <row r="63" spans="1:45" ht="14" thickTop="1">
      <c r="A63" s="534" t="s">
        <v>164</v>
      </c>
      <c r="B63" s="535"/>
      <c r="C63" s="535"/>
      <c r="D63" s="126"/>
      <c r="E63" s="127"/>
      <c r="F63" s="127"/>
      <c r="G63" s="127"/>
      <c r="H63" s="127"/>
      <c r="I63" s="536"/>
      <c r="J63" s="536"/>
      <c r="K63" s="601">
        <v>156</v>
      </c>
      <c r="L63" s="601"/>
      <c r="M63" s="601">
        <v>163</v>
      </c>
      <c r="N63" s="601"/>
      <c r="O63" s="601">
        <v>170</v>
      </c>
      <c r="P63" s="601"/>
      <c r="Q63" s="601">
        <v>177</v>
      </c>
      <c r="R63" s="601"/>
      <c r="S63" s="309"/>
      <c r="T63" s="669" t="s">
        <v>56</v>
      </c>
      <c r="U63" s="669"/>
      <c r="V63" s="669"/>
      <c r="W63" s="669"/>
      <c r="X63" s="669"/>
      <c r="Y63" s="669"/>
      <c r="Z63" s="669"/>
      <c r="AA63" s="669"/>
      <c r="AB63" s="304" t="s">
        <v>3</v>
      </c>
      <c r="AC63" s="128" t="s">
        <v>13</v>
      </c>
      <c r="AD63" s="10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</row>
    <row r="64" spans="1:45" ht="12.75" customHeight="1">
      <c r="A64" s="129" t="s">
        <v>173</v>
      </c>
      <c r="B64" s="145"/>
      <c r="C64" s="235">
        <v>1149</v>
      </c>
      <c r="D64" s="268">
        <v>792</v>
      </c>
      <c r="E64" s="141">
        <v>31520401</v>
      </c>
      <c r="F64" s="306"/>
      <c r="G64" s="306"/>
      <c r="H64" s="306"/>
      <c r="I64" s="523"/>
      <c r="J64" s="524"/>
      <c r="K64" s="502"/>
      <c r="L64" s="503"/>
      <c r="M64" s="502"/>
      <c r="N64" s="503"/>
      <c r="O64" s="502"/>
      <c r="P64" s="503"/>
      <c r="Q64" s="502"/>
      <c r="R64" s="503"/>
      <c r="S64" s="140"/>
      <c r="T64" s="582">
        <f>IF(AB64&gt;0,(D64),0)</f>
        <v>0</v>
      </c>
      <c r="U64" s="583"/>
      <c r="V64" s="583"/>
      <c r="W64" s="583"/>
      <c r="X64" s="583"/>
      <c r="Y64" s="583"/>
      <c r="Z64" s="583"/>
      <c r="AA64" s="584"/>
      <c r="AB64" s="691">
        <f>SUM(I64:S64)</f>
        <v>0</v>
      </c>
      <c r="AC64" s="689">
        <f>IF(AB64&gt;0,AB64*(T64),0)</f>
        <v>0</v>
      </c>
      <c r="AD64" s="10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</row>
    <row r="65" spans="1:45" s="59" customFormat="1" ht="13.5" customHeight="1">
      <c r="A65" s="129" t="s">
        <v>163</v>
      </c>
      <c r="B65" s="84" t="s">
        <v>38</v>
      </c>
      <c r="C65" s="307"/>
      <c r="D65" s="146"/>
      <c r="E65" s="146"/>
      <c r="F65" s="306"/>
      <c r="G65" s="306"/>
      <c r="H65" s="306"/>
      <c r="I65" s="306"/>
      <c r="J65" s="306"/>
      <c r="K65" s="146"/>
      <c r="L65" s="146"/>
      <c r="M65" s="146"/>
      <c r="N65" s="146"/>
      <c r="O65" s="146"/>
      <c r="P65" s="146"/>
      <c r="Q65" s="146"/>
      <c r="R65" s="146"/>
      <c r="S65" s="308"/>
      <c r="T65" s="670"/>
      <c r="U65" s="671"/>
      <c r="V65" s="671"/>
      <c r="W65" s="671"/>
      <c r="X65" s="671"/>
      <c r="Y65" s="671"/>
      <c r="Z65" s="671"/>
      <c r="AA65" s="672"/>
      <c r="AB65" s="692"/>
      <c r="AC65" s="690"/>
      <c r="AD65" s="147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</row>
    <row r="66" spans="1:45" s="45" customFormat="1" ht="5.15" customHeight="1">
      <c r="A66" s="130"/>
      <c r="B66" s="146"/>
      <c r="C66" s="154"/>
      <c r="D66" s="156"/>
      <c r="E66" s="144"/>
      <c r="F66" s="144"/>
      <c r="G66" s="144"/>
      <c r="H66" s="144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31"/>
      <c r="AD66" s="44"/>
    </row>
    <row r="67" spans="1:45" ht="13.5">
      <c r="A67" s="665" t="s">
        <v>165</v>
      </c>
      <c r="B67" s="666"/>
      <c r="C67" s="666"/>
      <c r="D67" s="157"/>
      <c r="E67" s="305"/>
      <c r="F67" s="305"/>
      <c r="G67" s="305"/>
      <c r="H67" s="305"/>
      <c r="I67" s="504"/>
      <c r="J67" s="504"/>
      <c r="K67" s="547">
        <v>156</v>
      </c>
      <c r="L67" s="547"/>
      <c r="M67" s="547">
        <v>163</v>
      </c>
      <c r="N67" s="547"/>
      <c r="O67" s="547">
        <v>170</v>
      </c>
      <c r="P67" s="547"/>
      <c r="Q67" s="547">
        <v>177</v>
      </c>
      <c r="R67" s="547"/>
      <c r="S67" s="260"/>
      <c r="T67" s="578" t="s">
        <v>56</v>
      </c>
      <c r="U67" s="578"/>
      <c r="V67" s="578"/>
      <c r="W67" s="578"/>
      <c r="X67" s="578"/>
      <c r="Y67" s="578"/>
      <c r="Z67" s="578"/>
      <c r="AA67" s="578"/>
      <c r="AB67" s="303" t="s">
        <v>3</v>
      </c>
      <c r="AC67" s="132" t="s">
        <v>13</v>
      </c>
      <c r="AD67" s="47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</row>
    <row r="68" spans="1:45" ht="12.75" customHeight="1">
      <c r="A68" s="129" t="s">
        <v>174</v>
      </c>
      <c r="B68" s="145"/>
      <c r="C68" s="235">
        <v>1149</v>
      </c>
      <c r="D68" s="268">
        <v>792</v>
      </c>
      <c r="E68" s="141">
        <v>31522401</v>
      </c>
      <c r="F68" s="306"/>
      <c r="G68" s="306"/>
      <c r="H68" s="306"/>
      <c r="I68" s="523"/>
      <c r="J68" s="524"/>
      <c r="K68" s="502"/>
      <c r="L68" s="503"/>
      <c r="M68" s="502"/>
      <c r="N68" s="503"/>
      <c r="O68" s="502"/>
      <c r="P68" s="503"/>
      <c r="Q68" s="502"/>
      <c r="R68" s="503"/>
      <c r="S68" s="140"/>
      <c r="T68" s="582">
        <f>IF(AB68&gt;0,(D68),0)</f>
        <v>0</v>
      </c>
      <c r="U68" s="583"/>
      <c r="V68" s="583"/>
      <c r="W68" s="583"/>
      <c r="X68" s="583"/>
      <c r="Y68" s="583"/>
      <c r="Z68" s="583"/>
      <c r="AA68" s="584"/>
      <c r="AB68" s="691">
        <f>SUM(I68:S68)</f>
        <v>0</v>
      </c>
      <c r="AC68" s="689">
        <f>IF(AB68&gt;0,AB68*(T68),0)</f>
        <v>0</v>
      </c>
      <c r="AD68" s="147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</row>
    <row r="69" spans="1:45" s="59" customFormat="1" ht="13.5" customHeight="1" thickBot="1">
      <c r="A69" s="398" t="s">
        <v>163</v>
      </c>
      <c r="B69" s="399" t="s">
        <v>38</v>
      </c>
      <c r="C69" s="307"/>
      <c r="D69" s="146"/>
      <c r="E69" s="146"/>
      <c r="F69" s="306"/>
      <c r="G69" s="306"/>
      <c r="H69" s="306"/>
      <c r="I69" s="306"/>
      <c r="J69" s="306"/>
      <c r="K69" s="146"/>
      <c r="L69" s="146"/>
      <c r="M69" s="146"/>
      <c r="N69" s="146"/>
      <c r="O69" s="146"/>
      <c r="P69" s="146"/>
      <c r="Q69" s="146"/>
      <c r="R69" s="146"/>
      <c r="S69" s="308"/>
      <c r="T69" s="696"/>
      <c r="U69" s="697"/>
      <c r="V69" s="697"/>
      <c r="W69" s="697"/>
      <c r="X69" s="697"/>
      <c r="Y69" s="697"/>
      <c r="Z69" s="697"/>
      <c r="AA69" s="698"/>
      <c r="AB69" s="788"/>
      <c r="AC69" s="693"/>
      <c r="AD69" s="147"/>
      <c r="AE69" s="45"/>
      <c r="AF69" s="45"/>
      <c r="AG69" s="45"/>
      <c r="AH69" s="8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</row>
    <row r="70" spans="1:45" ht="9" customHeight="1" thickTop="1">
      <c r="A70" s="400"/>
      <c r="B70" s="401"/>
      <c r="C70" s="402"/>
      <c r="D70" s="403"/>
      <c r="E70" s="404"/>
      <c r="F70" s="404"/>
      <c r="G70" s="404"/>
      <c r="H70" s="404"/>
      <c r="I70" s="699"/>
      <c r="J70" s="699"/>
      <c r="K70" s="699"/>
      <c r="L70" s="699"/>
      <c r="M70" s="699"/>
      <c r="N70" s="699"/>
      <c r="O70" s="699"/>
      <c r="P70" s="699"/>
      <c r="Q70" s="699"/>
      <c r="R70" s="699"/>
      <c r="S70" s="699"/>
      <c r="T70" s="695"/>
      <c r="U70" s="695"/>
      <c r="V70" s="695"/>
      <c r="W70" s="695"/>
      <c r="X70" s="694"/>
      <c r="Y70" s="694"/>
      <c r="Z70" s="694"/>
      <c r="AA70" s="694"/>
      <c r="AB70" s="405"/>
      <c r="AC70" s="406"/>
      <c r="AD70" s="147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</row>
    <row r="71" spans="1:45" ht="20.149999999999999" customHeight="1" thickBot="1">
      <c r="A71" s="526" t="s">
        <v>1</v>
      </c>
      <c r="B71" s="526"/>
      <c r="C71" s="526"/>
      <c r="D71" s="526"/>
      <c r="E71" s="526"/>
      <c r="F71" s="97"/>
      <c r="G71" s="97"/>
      <c r="H71" s="97"/>
      <c r="I71" s="17"/>
      <c r="J71" s="137"/>
      <c r="K71" s="17"/>
      <c r="L71" s="17"/>
      <c r="M71" s="17"/>
      <c r="N71" s="17"/>
      <c r="O71" s="17"/>
      <c r="P71" s="17"/>
      <c r="Q71" s="17"/>
      <c r="R71" s="17"/>
      <c r="S71" s="13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26"/>
    </row>
    <row r="72" spans="1:45" s="136" customFormat="1" ht="13.5">
      <c r="A72" s="531" t="s">
        <v>188</v>
      </c>
      <c r="B72" s="532"/>
      <c r="C72" s="532"/>
      <c r="D72" s="73"/>
      <c r="E72" s="19"/>
      <c r="F72" s="19"/>
      <c r="G72" s="19"/>
      <c r="H72" s="19"/>
      <c r="I72" s="533"/>
      <c r="J72" s="533"/>
      <c r="K72" s="533"/>
      <c r="L72" s="533"/>
      <c r="M72" s="19"/>
      <c r="N72" s="19"/>
      <c r="O72" s="530">
        <v>181</v>
      </c>
      <c r="P72" s="530"/>
      <c r="Q72" s="530">
        <v>189</v>
      </c>
      <c r="R72" s="530"/>
      <c r="S72" s="19"/>
      <c r="T72" s="596" t="s">
        <v>45</v>
      </c>
      <c r="U72" s="596"/>
      <c r="V72" s="596"/>
      <c r="W72" s="596"/>
      <c r="X72" s="596"/>
      <c r="Y72" s="596"/>
      <c r="Z72" s="596"/>
      <c r="AA72" s="596"/>
      <c r="AB72" s="182" t="s">
        <v>3</v>
      </c>
      <c r="AC72" s="183" t="s">
        <v>13</v>
      </c>
      <c r="AD72" s="78"/>
    </row>
    <row r="73" spans="1:45" s="136" customFormat="1" ht="12.75" customHeight="1">
      <c r="A73" s="588" t="s">
        <v>189</v>
      </c>
      <c r="B73" s="589"/>
      <c r="C73" s="237">
        <v>799</v>
      </c>
      <c r="D73" s="271">
        <v>550</v>
      </c>
      <c r="E73" s="141">
        <v>315564</v>
      </c>
      <c r="F73" s="258"/>
      <c r="G73" s="313"/>
      <c r="H73" s="313"/>
      <c r="I73" s="523"/>
      <c r="J73" s="523"/>
      <c r="K73" s="523"/>
      <c r="L73" s="523"/>
      <c r="M73" s="211"/>
      <c r="N73" s="211"/>
      <c r="O73" s="502"/>
      <c r="P73" s="503"/>
      <c r="Q73" s="502"/>
      <c r="R73" s="503"/>
      <c r="S73" s="60"/>
      <c r="T73" s="597">
        <f>IF(AB73&gt;0,(D73),0)</f>
        <v>0</v>
      </c>
      <c r="U73" s="598"/>
      <c r="V73" s="598"/>
      <c r="W73" s="598"/>
      <c r="X73" s="598"/>
      <c r="Y73" s="598"/>
      <c r="Z73" s="598"/>
      <c r="AA73" s="599"/>
      <c r="AB73" s="172">
        <f>SUM(O73:S73)</f>
        <v>0</v>
      </c>
      <c r="AC73" s="184">
        <f>IF(AB73&gt;0,AB73*(T73),0)</f>
        <v>0</v>
      </c>
      <c r="AD73" s="147"/>
    </row>
    <row r="74" spans="1:45" s="136" customFormat="1" ht="13.5">
      <c r="A74" s="600" t="s">
        <v>190</v>
      </c>
      <c r="B74" s="498"/>
      <c r="C74" s="498"/>
      <c r="D74" s="74"/>
      <c r="E74" s="177"/>
      <c r="F74" s="177"/>
      <c r="G74" s="177"/>
      <c r="H74" s="177"/>
      <c r="I74" s="508"/>
      <c r="J74" s="508"/>
      <c r="K74" s="508"/>
      <c r="L74" s="508"/>
      <c r="M74" s="509">
        <v>173</v>
      </c>
      <c r="N74" s="509"/>
      <c r="O74" s="513">
        <v>181</v>
      </c>
      <c r="P74" s="513"/>
      <c r="Q74" s="513">
        <v>189</v>
      </c>
      <c r="R74" s="513"/>
      <c r="S74" s="176"/>
      <c r="T74" s="686" t="s">
        <v>45</v>
      </c>
      <c r="U74" s="687"/>
      <c r="V74" s="687"/>
      <c r="W74" s="687"/>
      <c r="X74" s="687"/>
      <c r="Y74" s="687"/>
      <c r="Z74" s="687"/>
      <c r="AA74" s="687"/>
      <c r="AB74" s="325" t="s">
        <v>3</v>
      </c>
      <c r="AC74" s="185" t="s">
        <v>13</v>
      </c>
      <c r="AD74" s="78"/>
    </row>
    <row r="75" spans="1:45" s="136" customFormat="1" ht="12.75" customHeight="1">
      <c r="A75" s="588" t="s">
        <v>191</v>
      </c>
      <c r="B75" s="589"/>
      <c r="C75" s="237">
        <v>699</v>
      </c>
      <c r="D75" s="271">
        <v>478.5</v>
      </c>
      <c r="E75" s="141">
        <v>315584</v>
      </c>
      <c r="F75" s="258"/>
      <c r="G75" s="313"/>
      <c r="H75" s="313"/>
      <c r="I75" s="523"/>
      <c r="J75" s="523"/>
      <c r="K75" s="590"/>
      <c r="L75" s="591"/>
      <c r="M75" s="506"/>
      <c r="N75" s="507"/>
      <c r="O75" s="506"/>
      <c r="P75" s="507"/>
      <c r="Q75" s="506"/>
      <c r="R75" s="507"/>
      <c r="S75" s="174"/>
      <c r="T75" s="597">
        <f>IF(AB75&gt;0,(D75),0)</f>
        <v>0</v>
      </c>
      <c r="U75" s="598"/>
      <c r="V75" s="598"/>
      <c r="W75" s="598"/>
      <c r="X75" s="598"/>
      <c r="Y75" s="598"/>
      <c r="Z75" s="598"/>
      <c r="AA75" s="599"/>
      <c r="AB75" s="172">
        <f>SUM(M75:S75)</f>
        <v>0</v>
      </c>
      <c r="AC75" s="184">
        <f>IF(AB75&gt;0,AB75*(T75),0)</f>
        <v>0</v>
      </c>
      <c r="AD75" s="147"/>
    </row>
    <row r="76" spans="1:45" s="136" customFormat="1" ht="13.5">
      <c r="A76" s="600" t="s">
        <v>109</v>
      </c>
      <c r="B76" s="498"/>
      <c r="C76" s="498"/>
      <c r="D76" s="74"/>
      <c r="E76" s="177"/>
      <c r="F76" s="177"/>
      <c r="G76" s="177"/>
      <c r="H76" s="177"/>
      <c r="I76" s="504"/>
      <c r="J76" s="504"/>
      <c r="K76" s="504">
        <v>163</v>
      </c>
      <c r="L76" s="504"/>
      <c r="M76" s="547">
        <v>170</v>
      </c>
      <c r="N76" s="547"/>
      <c r="O76" s="547">
        <v>177</v>
      </c>
      <c r="P76" s="547"/>
      <c r="Q76" s="547">
        <v>184</v>
      </c>
      <c r="R76" s="547"/>
      <c r="S76" s="178"/>
      <c r="T76" s="686" t="s">
        <v>45</v>
      </c>
      <c r="U76" s="687"/>
      <c r="V76" s="687"/>
      <c r="W76" s="687"/>
      <c r="X76" s="687"/>
      <c r="Y76" s="687"/>
      <c r="Z76" s="687"/>
      <c r="AA76" s="687"/>
      <c r="AB76" s="325" t="s">
        <v>3</v>
      </c>
      <c r="AC76" s="185" t="s">
        <v>13</v>
      </c>
      <c r="AD76" s="78"/>
    </row>
    <row r="77" spans="1:45" ht="12.75" customHeight="1">
      <c r="A77" s="588" t="s">
        <v>111</v>
      </c>
      <c r="B77" s="589"/>
      <c r="C77" s="237">
        <v>649</v>
      </c>
      <c r="D77" s="271">
        <v>445.5</v>
      </c>
      <c r="E77" s="141">
        <v>315514</v>
      </c>
      <c r="F77" s="258"/>
      <c r="G77" s="254"/>
      <c r="H77" s="254"/>
      <c r="I77" s="523"/>
      <c r="J77" s="524"/>
      <c r="K77" s="502"/>
      <c r="L77" s="503"/>
      <c r="M77" s="502"/>
      <c r="N77" s="503"/>
      <c r="O77" s="502"/>
      <c r="P77" s="503"/>
      <c r="Q77" s="502"/>
      <c r="R77" s="503"/>
      <c r="S77" s="140"/>
      <c r="T77" s="597">
        <f>IF(AB77&gt;0,(D77),0)</f>
        <v>0</v>
      </c>
      <c r="U77" s="598"/>
      <c r="V77" s="598"/>
      <c r="W77" s="598"/>
      <c r="X77" s="598"/>
      <c r="Y77" s="598"/>
      <c r="Z77" s="598"/>
      <c r="AA77" s="599"/>
      <c r="AB77" s="172">
        <f>SUM(K77:R77)</f>
        <v>0</v>
      </c>
      <c r="AC77" s="184">
        <f>IF(AB77&gt;0,AB77*(T77),0)</f>
        <v>0</v>
      </c>
      <c r="AD77" s="147"/>
    </row>
    <row r="78" spans="1:45" s="136" customFormat="1" ht="12.75" customHeight="1">
      <c r="A78" s="600" t="s">
        <v>110</v>
      </c>
      <c r="B78" s="498"/>
      <c r="C78" s="498"/>
      <c r="D78" s="74"/>
      <c r="E78" s="177"/>
      <c r="F78" s="177"/>
      <c r="G78" s="177"/>
      <c r="H78" s="177"/>
      <c r="I78" s="504"/>
      <c r="J78" s="504"/>
      <c r="K78" s="504"/>
      <c r="L78" s="504"/>
      <c r="M78" s="504">
        <v>171</v>
      </c>
      <c r="N78" s="504"/>
      <c r="O78" s="504">
        <v>176</v>
      </c>
      <c r="P78" s="504"/>
      <c r="Q78" s="504">
        <v>181</v>
      </c>
      <c r="R78" s="504"/>
      <c r="S78" s="178"/>
      <c r="T78" s="686" t="s">
        <v>45</v>
      </c>
      <c r="U78" s="687"/>
      <c r="V78" s="687"/>
      <c r="W78" s="687"/>
      <c r="X78" s="687"/>
      <c r="Y78" s="687"/>
      <c r="Z78" s="687"/>
      <c r="AA78" s="687"/>
      <c r="AB78" s="180" t="s">
        <v>3</v>
      </c>
      <c r="AC78" s="185" t="s">
        <v>13</v>
      </c>
      <c r="AD78" s="78"/>
    </row>
    <row r="79" spans="1:45" s="136" customFormat="1" ht="12.75" customHeight="1" thickBot="1">
      <c r="A79" s="537" t="s">
        <v>112</v>
      </c>
      <c r="B79" s="538"/>
      <c r="C79" s="407">
        <v>599</v>
      </c>
      <c r="D79" s="408">
        <v>412.5</v>
      </c>
      <c r="E79" s="409">
        <v>315524</v>
      </c>
      <c r="F79" s="258"/>
      <c r="G79" s="254"/>
      <c r="H79" s="254"/>
      <c r="I79" s="602"/>
      <c r="J79" s="602"/>
      <c r="K79" s="602"/>
      <c r="L79" s="602"/>
      <c r="M79" s="521"/>
      <c r="N79" s="522"/>
      <c r="O79" s="521"/>
      <c r="P79" s="522"/>
      <c r="Q79" s="521"/>
      <c r="R79" s="522"/>
      <c r="S79" s="65"/>
      <c r="T79" s="582">
        <f>IF(AB79&gt;0,(D79),0)</f>
        <v>0</v>
      </c>
      <c r="U79" s="583"/>
      <c r="V79" s="583"/>
      <c r="W79" s="583"/>
      <c r="X79" s="583"/>
      <c r="Y79" s="583"/>
      <c r="Z79" s="583"/>
      <c r="AA79" s="584"/>
      <c r="AB79" s="410">
        <f>SUM(M79:R79)</f>
        <v>0</v>
      </c>
      <c r="AC79" s="411">
        <f>IF(AB79&gt;0,AB79*(T79),0)</f>
        <v>0</v>
      </c>
      <c r="AD79" s="147"/>
    </row>
    <row r="80" spans="1:45" s="59" customFormat="1" ht="8.25" customHeight="1">
      <c r="A80" s="412"/>
      <c r="B80" s="412"/>
      <c r="C80" s="413"/>
      <c r="D80" s="414"/>
      <c r="E80" s="415"/>
      <c r="F80" s="415"/>
      <c r="G80" s="415"/>
      <c r="H80" s="415"/>
      <c r="I80" s="685"/>
      <c r="J80" s="685"/>
      <c r="K80" s="685"/>
      <c r="L80" s="685"/>
      <c r="M80" s="685"/>
      <c r="N80" s="685"/>
      <c r="O80" s="685"/>
      <c r="P80" s="685"/>
      <c r="Q80" s="685"/>
      <c r="R80" s="685"/>
      <c r="S80" s="685"/>
      <c r="T80" s="416">
        <f>IF(AB80&gt;0,(D80),0)</f>
        <v>0</v>
      </c>
      <c r="U80" s="416"/>
      <c r="V80" s="416"/>
      <c r="W80" s="416"/>
      <c r="X80" s="416"/>
      <c r="Y80" s="416"/>
      <c r="Z80" s="416"/>
      <c r="AA80" s="416"/>
      <c r="AB80" s="417"/>
      <c r="AC80" s="418"/>
      <c r="AD80" s="147"/>
      <c r="AE80" s="61"/>
      <c r="AF80" s="85"/>
      <c r="AG80" s="45"/>
      <c r="AH80" s="45"/>
      <c r="AI80" s="45"/>
      <c r="AJ80" s="45"/>
      <c r="AK80" s="45"/>
      <c r="AL80" s="45"/>
      <c r="AM80" s="45"/>
    </row>
    <row r="81" spans="1:45" ht="20.149999999999999" customHeight="1" thickBot="1">
      <c r="A81" s="545" t="s">
        <v>40</v>
      </c>
      <c r="B81" s="546"/>
      <c r="C81" s="546"/>
      <c r="D81" s="546"/>
      <c r="E81" s="546"/>
      <c r="F81" s="181"/>
      <c r="G81" s="137"/>
      <c r="H81" s="13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26"/>
    </row>
    <row r="82" spans="1:45" ht="3" customHeight="1">
      <c r="A82" s="543"/>
      <c r="B82" s="544"/>
      <c r="C82" s="544"/>
      <c r="D82" s="114"/>
      <c r="E82" s="115"/>
      <c r="F82" s="115"/>
      <c r="G82" s="115"/>
      <c r="H82" s="115"/>
      <c r="I82" s="684"/>
      <c r="J82" s="684"/>
      <c r="K82" s="684"/>
      <c r="L82" s="684"/>
      <c r="M82" s="684"/>
      <c r="N82" s="684"/>
      <c r="O82" s="684"/>
      <c r="P82" s="684"/>
      <c r="Q82" s="684"/>
      <c r="R82" s="684"/>
      <c r="S82" s="116"/>
      <c r="T82" s="790"/>
      <c r="U82" s="790"/>
      <c r="V82" s="790"/>
      <c r="W82" s="790"/>
      <c r="X82" s="790"/>
      <c r="Y82" s="790"/>
      <c r="Z82" s="790"/>
      <c r="AA82" s="790"/>
      <c r="AB82" s="117"/>
      <c r="AC82" s="118"/>
      <c r="AD82" s="10"/>
    </row>
    <row r="83" spans="1:45" s="146" customFormat="1" ht="13.5">
      <c r="A83" s="497" t="s">
        <v>114</v>
      </c>
      <c r="B83" s="498"/>
      <c r="C83" s="498"/>
      <c r="D83" s="74"/>
      <c r="E83" s="171"/>
      <c r="F83" s="217"/>
      <c r="G83" s="253"/>
      <c r="H83" s="253"/>
      <c r="I83" s="279"/>
      <c r="J83" s="279"/>
      <c r="K83" s="504"/>
      <c r="L83" s="504"/>
      <c r="M83" s="547">
        <v>163</v>
      </c>
      <c r="N83" s="547"/>
      <c r="O83" s="547">
        <v>170</v>
      </c>
      <c r="P83" s="547"/>
      <c r="Q83" s="547">
        <v>177</v>
      </c>
      <c r="R83" s="547"/>
      <c r="S83" s="87"/>
      <c r="T83" s="638" t="s">
        <v>45</v>
      </c>
      <c r="U83" s="639"/>
      <c r="V83" s="639"/>
      <c r="W83" s="639"/>
      <c r="X83" s="639"/>
      <c r="Y83" s="639"/>
      <c r="Z83" s="639"/>
      <c r="AA83" s="639"/>
      <c r="AB83" s="215" t="s">
        <v>3</v>
      </c>
      <c r="AC83" s="79" t="s">
        <v>13</v>
      </c>
      <c r="AD83" s="147"/>
    </row>
    <row r="84" spans="1:45" s="136" customFormat="1" ht="12.75" customHeight="1">
      <c r="A84" s="799" t="s">
        <v>113</v>
      </c>
      <c r="B84" s="589"/>
      <c r="C84" s="237">
        <v>899</v>
      </c>
      <c r="D84" s="271">
        <v>621.5</v>
      </c>
      <c r="E84" s="141">
        <v>315464</v>
      </c>
      <c r="F84" s="258"/>
      <c r="G84" s="254"/>
      <c r="H84" s="254"/>
      <c r="I84" s="280"/>
      <c r="J84" s="280"/>
      <c r="K84" s="523"/>
      <c r="L84" s="524"/>
      <c r="M84" s="502"/>
      <c r="N84" s="503"/>
      <c r="O84" s="506"/>
      <c r="P84" s="507"/>
      <c r="Q84" s="506"/>
      <c r="R84" s="507"/>
      <c r="S84" s="140"/>
      <c r="T84" s="597">
        <f>IF(AB84&gt;0,(D84),0)</f>
        <v>0</v>
      </c>
      <c r="U84" s="598"/>
      <c r="V84" s="598"/>
      <c r="W84" s="598"/>
      <c r="X84" s="598"/>
      <c r="Y84" s="598"/>
      <c r="Z84" s="598"/>
      <c r="AA84" s="599"/>
      <c r="AB84" s="179">
        <f>SUM(M84:R84)</f>
        <v>0</v>
      </c>
      <c r="AC84" s="120">
        <f>IF(AB84&gt;0,AB84*(T84),0)</f>
        <v>0</v>
      </c>
      <c r="AD84" s="78"/>
    </row>
    <row r="85" spans="1:45" s="45" customFormat="1" ht="13.5">
      <c r="A85" s="497" t="s">
        <v>115</v>
      </c>
      <c r="B85" s="498"/>
      <c r="C85" s="498"/>
      <c r="D85" s="74"/>
      <c r="E85" s="96"/>
      <c r="F85" s="18"/>
      <c r="G85" s="253"/>
      <c r="H85" s="253"/>
      <c r="I85" s="504"/>
      <c r="J85" s="504"/>
      <c r="K85" s="547">
        <v>156</v>
      </c>
      <c r="L85" s="547"/>
      <c r="M85" s="658">
        <v>163</v>
      </c>
      <c r="N85" s="658"/>
      <c r="O85" s="658">
        <v>170</v>
      </c>
      <c r="P85" s="658"/>
      <c r="Q85" s="658">
        <v>177</v>
      </c>
      <c r="R85" s="658"/>
      <c r="S85" s="87"/>
      <c r="T85" s="638" t="s">
        <v>45</v>
      </c>
      <c r="U85" s="639"/>
      <c r="V85" s="639"/>
      <c r="W85" s="639"/>
      <c r="X85" s="639"/>
      <c r="Y85" s="639"/>
      <c r="Z85" s="639"/>
      <c r="AA85" s="639"/>
      <c r="AB85" s="1" t="s">
        <v>3</v>
      </c>
      <c r="AC85" s="79" t="s">
        <v>13</v>
      </c>
      <c r="AD85" s="47"/>
    </row>
    <row r="86" spans="1:45" ht="12.75" customHeight="1">
      <c r="A86" s="799" t="s">
        <v>116</v>
      </c>
      <c r="B86" s="589"/>
      <c r="C86" s="237">
        <v>899</v>
      </c>
      <c r="D86" s="271">
        <v>621.5</v>
      </c>
      <c r="E86" s="22">
        <v>315474</v>
      </c>
      <c r="F86" s="258"/>
      <c r="G86" s="254"/>
      <c r="H86" s="254"/>
      <c r="I86" s="523"/>
      <c r="J86" s="524"/>
      <c r="K86" s="502"/>
      <c r="L86" s="503"/>
      <c r="M86" s="502"/>
      <c r="N86" s="503"/>
      <c r="O86" s="506"/>
      <c r="P86" s="507"/>
      <c r="Q86" s="506"/>
      <c r="R86" s="507"/>
      <c r="S86" s="140"/>
      <c r="T86" s="597">
        <f>IF(AB86&gt;0,(D86),0)</f>
        <v>0</v>
      </c>
      <c r="U86" s="598"/>
      <c r="V86" s="598"/>
      <c r="W86" s="598"/>
      <c r="X86" s="598"/>
      <c r="Y86" s="598"/>
      <c r="Z86" s="598"/>
      <c r="AA86" s="599"/>
      <c r="AB86" s="179">
        <f>SUM(K86:R86)</f>
        <v>0</v>
      </c>
      <c r="AC86" s="120">
        <f>IF(AB86&gt;0,AB86*(T86),0)</f>
        <v>0</v>
      </c>
      <c r="AD86" s="10"/>
    </row>
    <row r="87" spans="1:45" s="146" customFormat="1" ht="13.5">
      <c r="A87" s="497" t="s">
        <v>117</v>
      </c>
      <c r="B87" s="498"/>
      <c r="C87" s="498"/>
      <c r="D87" s="74"/>
      <c r="E87" s="171"/>
      <c r="F87" s="139"/>
      <c r="G87" s="253"/>
      <c r="H87" s="253"/>
      <c r="I87" s="504"/>
      <c r="J87" s="504"/>
      <c r="K87" s="547">
        <v>149</v>
      </c>
      <c r="L87" s="547"/>
      <c r="M87" s="547">
        <v>156</v>
      </c>
      <c r="N87" s="547"/>
      <c r="O87" s="547">
        <v>163</v>
      </c>
      <c r="P87" s="547"/>
      <c r="Q87" s="547">
        <v>170</v>
      </c>
      <c r="R87" s="547"/>
      <c r="S87" s="87"/>
      <c r="T87" s="638" t="s">
        <v>45</v>
      </c>
      <c r="U87" s="639"/>
      <c r="V87" s="639"/>
      <c r="W87" s="639"/>
      <c r="X87" s="639"/>
      <c r="Y87" s="639"/>
      <c r="Z87" s="639"/>
      <c r="AA87" s="639"/>
      <c r="AB87" s="169" t="s">
        <v>3</v>
      </c>
      <c r="AC87" s="79" t="s">
        <v>13</v>
      </c>
      <c r="AD87" s="147"/>
    </row>
    <row r="88" spans="1:45" s="136" customFormat="1" ht="12.65" customHeight="1">
      <c r="A88" s="799" t="s">
        <v>118</v>
      </c>
      <c r="B88" s="589"/>
      <c r="C88" s="237">
        <v>849</v>
      </c>
      <c r="D88" s="271">
        <v>583</v>
      </c>
      <c r="E88" s="141">
        <v>315484</v>
      </c>
      <c r="F88" s="258"/>
      <c r="G88" s="254"/>
      <c r="H88" s="254"/>
      <c r="I88" s="523"/>
      <c r="J88" s="524"/>
      <c r="K88" s="502"/>
      <c r="L88" s="503"/>
      <c r="M88" s="502"/>
      <c r="N88" s="503"/>
      <c r="O88" s="506"/>
      <c r="P88" s="507"/>
      <c r="Q88" s="506"/>
      <c r="R88" s="507"/>
      <c r="S88" s="140"/>
      <c r="T88" s="597">
        <f>IF(AB88&gt;0,(D88),0)</f>
        <v>0</v>
      </c>
      <c r="U88" s="598"/>
      <c r="V88" s="598"/>
      <c r="W88" s="598"/>
      <c r="X88" s="598"/>
      <c r="Y88" s="598"/>
      <c r="Z88" s="598"/>
      <c r="AA88" s="599"/>
      <c r="AB88" s="179">
        <f>SUM(K88:R88)</f>
        <v>0</v>
      </c>
      <c r="AC88" s="120">
        <f>IF(AB88&gt;0,AB88*(T88),0)</f>
        <v>0</v>
      </c>
      <c r="AD88" s="78"/>
    </row>
    <row r="89" spans="1:45" s="146" customFormat="1" ht="13.5">
      <c r="A89" s="497" t="s">
        <v>119</v>
      </c>
      <c r="B89" s="498"/>
      <c r="C89" s="498"/>
      <c r="D89" s="74"/>
      <c r="E89" s="171"/>
      <c r="F89" s="198"/>
      <c r="G89" s="253"/>
      <c r="H89" s="253"/>
      <c r="I89" s="504"/>
      <c r="J89" s="504"/>
      <c r="K89" s="547">
        <v>149</v>
      </c>
      <c r="L89" s="547"/>
      <c r="M89" s="547">
        <v>156</v>
      </c>
      <c r="N89" s="547"/>
      <c r="O89" s="547">
        <v>163</v>
      </c>
      <c r="P89" s="547"/>
      <c r="Q89" s="547">
        <v>170</v>
      </c>
      <c r="R89" s="547"/>
      <c r="S89" s="87"/>
      <c r="T89" s="638" t="s">
        <v>45</v>
      </c>
      <c r="U89" s="639"/>
      <c r="V89" s="639"/>
      <c r="W89" s="639"/>
      <c r="X89" s="639"/>
      <c r="Y89" s="639"/>
      <c r="Z89" s="639"/>
      <c r="AA89" s="639"/>
      <c r="AB89" s="193" t="s">
        <v>3</v>
      </c>
      <c r="AC89" s="79" t="s">
        <v>13</v>
      </c>
      <c r="AD89" s="147"/>
    </row>
    <row r="90" spans="1:45" s="136" customFormat="1" ht="12.65" customHeight="1">
      <c r="A90" s="799" t="s">
        <v>120</v>
      </c>
      <c r="B90" s="589"/>
      <c r="C90" s="237">
        <v>849</v>
      </c>
      <c r="D90" s="271">
        <v>583</v>
      </c>
      <c r="E90" s="141">
        <v>315494</v>
      </c>
      <c r="F90" s="258"/>
      <c r="G90" s="254"/>
      <c r="H90" s="254"/>
      <c r="I90" s="523"/>
      <c r="J90" s="524"/>
      <c r="K90" s="502"/>
      <c r="L90" s="503"/>
      <c r="M90" s="502"/>
      <c r="N90" s="503"/>
      <c r="O90" s="506"/>
      <c r="P90" s="507"/>
      <c r="Q90" s="506"/>
      <c r="R90" s="507"/>
      <c r="S90" s="140"/>
      <c r="T90" s="597">
        <f>IF(AB90&gt;0,(D90),0)</f>
        <v>0</v>
      </c>
      <c r="U90" s="598"/>
      <c r="V90" s="598"/>
      <c r="W90" s="598"/>
      <c r="X90" s="598"/>
      <c r="Y90" s="598"/>
      <c r="Z90" s="598"/>
      <c r="AA90" s="599"/>
      <c r="AB90" s="195">
        <f>SUM(K90:R90)</f>
        <v>0</v>
      </c>
      <c r="AC90" s="120">
        <f>IF(AB90&gt;0,AB90*(T90),0)</f>
        <v>0</v>
      </c>
      <c r="AD90" s="78"/>
    </row>
    <row r="91" spans="1:45" s="136" customFormat="1" ht="18" customHeight="1">
      <c r="A91" s="497" t="s">
        <v>166</v>
      </c>
      <c r="B91" s="498"/>
      <c r="C91" s="86"/>
      <c r="D91" s="74"/>
      <c r="E91" s="171"/>
      <c r="F91" s="198"/>
      <c r="G91" s="253"/>
      <c r="H91" s="253"/>
      <c r="I91" s="547">
        <v>153</v>
      </c>
      <c r="J91" s="547"/>
      <c r="K91" s="547">
        <v>158</v>
      </c>
      <c r="L91" s="547"/>
      <c r="M91" s="547">
        <v>163</v>
      </c>
      <c r="N91" s="547"/>
      <c r="O91" s="547">
        <v>168</v>
      </c>
      <c r="P91" s="547"/>
      <c r="Q91" s="547">
        <v>173</v>
      </c>
      <c r="R91" s="547"/>
      <c r="S91" s="87"/>
      <c r="T91" s="578" t="s">
        <v>56</v>
      </c>
      <c r="U91" s="578"/>
      <c r="V91" s="578"/>
      <c r="W91" s="578"/>
      <c r="X91" s="578"/>
      <c r="Y91" s="578"/>
      <c r="Z91" s="578"/>
      <c r="AA91" s="578"/>
      <c r="AB91" s="62" t="s">
        <v>3</v>
      </c>
      <c r="AC91" s="79" t="s">
        <v>13</v>
      </c>
      <c r="AD91" s="78"/>
    </row>
    <row r="92" spans="1:45" s="136" customFormat="1" ht="12.75" customHeight="1">
      <c r="A92" s="796" t="s">
        <v>93</v>
      </c>
      <c r="B92" s="512"/>
      <c r="C92" s="237">
        <v>1209</v>
      </c>
      <c r="D92" s="271">
        <v>825</v>
      </c>
      <c r="E92" s="141">
        <v>31567401</v>
      </c>
      <c r="F92" s="258"/>
      <c r="G92" s="254"/>
      <c r="H92" s="254"/>
      <c r="I92" s="502"/>
      <c r="J92" s="503"/>
      <c r="K92" s="502"/>
      <c r="L92" s="503"/>
      <c r="M92" s="502"/>
      <c r="N92" s="503"/>
      <c r="O92" s="502"/>
      <c r="P92" s="503"/>
      <c r="Q92" s="502"/>
      <c r="R92" s="503"/>
      <c r="S92" s="140"/>
      <c r="T92" s="582">
        <f>IF(AB92&gt;0,(D92+D93),0)</f>
        <v>0</v>
      </c>
      <c r="U92" s="583"/>
      <c r="V92" s="583"/>
      <c r="W92" s="583"/>
      <c r="X92" s="583"/>
      <c r="Y92" s="583"/>
      <c r="Z92" s="583"/>
      <c r="AA92" s="584"/>
      <c r="AB92" s="592">
        <f>SUM(I92:R92)</f>
        <v>0</v>
      </c>
      <c r="AC92" s="682">
        <f>IF(AB92&gt;0,AB92*(T92),0)</f>
        <v>0</v>
      </c>
      <c r="AD92" s="78"/>
    </row>
    <row r="93" spans="1:45" s="136" customFormat="1" ht="12.75" customHeight="1">
      <c r="A93" s="197" t="s">
        <v>167</v>
      </c>
      <c r="B93" s="150" t="s">
        <v>159</v>
      </c>
      <c r="C93" s="159"/>
      <c r="D93" s="119"/>
      <c r="E93" s="149"/>
      <c r="F93" s="199"/>
      <c r="G93" s="254"/>
      <c r="H93" s="254"/>
      <c r="I93" s="793"/>
      <c r="J93" s="793"/>
      <c r="K93" s="794"/>
      <c r="L93" s="794"/>
      <c r="M93" s="794"/>
      <c r="N93" s="794"/>
      <c r="O93" s="794"/>
      <c r="P93" s="794"/>
      <c r="Q93" s="794"/>
      <c r="R93" s="794"/>
      <c r="S93" s="795"/>
      <c r="T93" s="670"/>
      <c r="U93" s="671"/>
      <c r="V93" s="671"/>
      <c r="W93" s="671"/>
      <c r="X93" s="671"/>
      <c r="Y93" s="671"/>
      <c r="Z93" s="671"/>
      <c r="AA93" s="672"/>
      <c r="AB93" s="688"/>
      <c r="AC93" s="683"/>
      <c r="AD93" s="78"/>
    </row>
    <row r="94" spans="1:45" s="80" customFormat="1" ht="18" customHeight="1">
      <c r="A94" s="497" t="s">
        <v>228</v>
      </c>
      <c r="B94" s="498"/>
      <c r="C94" s="86"/>
      <c r="D94" s="74"/>
      <c r="E94" s="81"/>
      <c r="F94" s="18"/>
      <c r="G94" s="253"/>
      <c r="H94" s="253"/>
      <c r="I94" s="547">
        <v>148</v>
      </c>
      <c r="J94" s="547"/>
      <c r="K94" s="547">
        <v>153</v>
      </c>
      <c r="L94" s="547"/>
      <c r="M94" s="547">
        <v>158</v>
      </c>
      <c r="N94" s="547"/>
      <c r="O94" s="547">
        <v>163</v>
      </c>
      <c r="P94" s="547"/>
      <c r="Q94" s="547">
        <v>168</v>
      </c>
      <c r="R94" s="547"/>
      <c r="S94" s="87"/>
      <c r="T94" s="578" t="s">
        <v>56</v>
      </c>
      <c r="U94" s="578"/>
      <c r="V94" s="578"/>
      <c r="W94" s="578"/>
      <c r="X94" s="578"/>
      <c r="Y94" s="578"/>
      <c r="Z94" s="578"/>
      <c r="AA94" s="578"/>
      <c r="AB94" s="62" t="s">
        <v>3</v>
      </c>
      <c r="AC94" s="79" t="s">
        <v>13</v>
      </c>
      <c r="AD94" s="78"/>
      <c r="AL94" s="12"/>
      <c r="AM94" s="12"/>
      <c r="AN94" s="12"/>
      <c r="AO94" s="12"/>
      <c r="AP94" s="12"/>
      <c r="AQ94" s="12"/>
      <c r="AR94" s="12"/>
      <c r="AS94" s="12"/>
    </row>
    <row r="95" spans="1:45" s="80" customFormat="1" ht="12.75" customHeight="1">
      <c r="A95" s="796" t="s">
        <v>48</v>
      </c>
      <c r="B95" s="512"/>
      <c r="C95" s="237">
        <v>1149</v>
      </c>
      <c r="D95" s="271">
        <v>786.5</v>
      </c>
      <c r="E95" s="82">
        <v>31562401</v>
      </c>
      <c r="F95" s="258"/>
      <c r="G95" s="254"/>
      <c r="H95" s="254"/>
      <c r="I95" s="502"/>
      <c r="J95" s="503"/>
      <c r="K95" s="502"/>
      <c r="L95" s="503"/>
      <c r="M95" s="502"/>
      <c r="N95" s="503"/>
      <c r="O95" s="502"/>
      <c r="P95" s="503"/>
      <c r="Q95" s="502"/>
      <c r="R95" s="503"/>
      <c r="S95" s="140"/>
      <c r="T95" s="582">
        <f>IF(AB95&gt;0,(D95+D96),0)</f>
        <v>0</v>
      </c>
      <c r="U95" s="583"/>
      <c r="V95" s="583"/>
      <c r="W95" s="583"/>
      <c r="X95" s="583"/>
      <c r="Y95" s="583"/>
      <c r="Z95" s="583"/>
      <c r="AA95" s="584"/>
      <c r="AB95" s="592">
        <f>SUM(I95:R95)</f>
        <v>0</v>
      </c>
      <c r="AC95" s="682">
        <f>IF(AB95&gt;0,AB95*(T95),0)</f>
        <v>0</v>
      </c>
      <c r="AD95" s="78"/>
      <c r="AL95" s="12"/>
      <c r="AM95" s="12"/>
      <c r="AN95" s="12"/>
      <c r="AO95" s="12"/>
      <c r="AP95" s="12"/>
      <c r="AQ95" s="12"/>
      <c r="AR95" s="12"/>
      <c r="AS95" s="12"/>
    </row>
    <row r="96" spans="1:45" s="80" customFormat="1" ht="12.75" customHeight="1">
      <c r="A96" s="252" t="s">
        <v>193</v>
      </c>
      <c r="B96" s="84" t="s">
        <v>38</v>
      </c>
      <c r="C96" s="101"/>
      <c r="D96" s="119"/>
      <c r="E96" s="58"/>
      <c r="F96" s="56"/>
      <c r="G96" s="254"/>
      <c r="H96" s="254"/>
      <c r="I96" s="793"/>
      <c r="J96" s="793"/>
      <c r="K96" s="794"/>
      <c r="L96" s="794"/>
      <c r="M96" s="794"/>
      <c r="N96" s="794"/>
      <c r="O96" s="794"/>
      <c r="P96" s="794"/>
      <c r="Q96" s="794"/>
      <c r="R96" s="794"/>
      <c r="S96" s="795"/>
      <c r="T96" s="670"/>
      <c r="U96" s="671"/>
      <c r="V96" s="671"/>
      <c r="W96" s="671"/>
      <c r="X96" s="671"/>
      <c r="Y96" s="671"/>
      <c r="Z96" s="671"/>
      <c r="AA96" s="672"/>
      <c r="AB96" s="688"/>
      <c r="AC96" s="683"/>
      <c r="AD96" s="78"/>
      <c r="AL96" s="12"/>
      <c r="AM96" s="12"/>
      <c r="AN96" s="12"/>
      <c r="AO96" s="12"/>
      <c r="AP96" s="12"/>
      <c r="AQ96" s="12"/>
      <c r="AR96" s="12"/>
      <c r="AS96" s="12"/>
    </row>
    <row r="97" spans="1:45" s="80" customFormat="1" ht="4.5" customHeight="1">
      <c r="A97" s="90"/>
      <c r="B97" s="85"/>
      <c r="C97" s="69"/>
      <c r="D97" s="72"/>
      <c r="E97" s="39"/>
      <c r="F97" s="39"/>
      <c r="G97" s="144"/>
      <c r="H97" s="144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8"/>
      <c r="U97" s="88"/>
      <c r="V97" s="88"/>
      <c r="W97" s="88"/>
      <c r="X97" s="88"/>
      <c r="Y97" s="88"/>
      <c r="Z97" s="88"/>
      <c r="AA97" s="88"/>
      <c r="AB97" s="88"/>
      <c r="AC97" s="89"/>
      <c r="AD97" s="83"/>
      <c r="AL97" s="12"/>
      <c r="AM97" s="12"/>
      <c r="AN97" s="12"/>
      <c r="AO97" s="12"/>
      <c r="AP97" s="12"/>
      <c r="AQ97" s="12"/>
      <c r="AR97" s="12"/>
      <c r="AS97" s="12"/>
    </row>
    <row r="98" spans="1:45" ht="13.5">
      <c r="A98" s="497" t="s">
        <v>229</v>
      </c>
      <c r="B98" s="498"/>
      <c r="C98" s="46"/>
      <c r="D98" s="74"/>
      <c r="E98" s="21"/>
      <c r="F98" s="18"/>
      <c r="G98" s="547">
        <v>143</v>
      </c>
      <c r="H98" s="547"/>
      <c r="I98" s="547">
        <v>148</v>
      </c>
      <c r="J98" s="547"/>
      <c r="K98" s="547">
        <v>153</v>
      </c>
      <c r="L98" s="547"/>
      <c r="M98" s="547">
        <v>158</v>
      </c>
      <c r="N98" s="547"/>
      <c r="O98" s="547">
        <v>163</v>
      </c>
      <c r="P98" s="547"/>
      <c r="Q98" s="547">
        <v>168</v>
      </c>
      <c r="R98" s="547"/>
      <c r="S98" s="87"/>
      <c r="T98" s="578" t="s">
        <v>56</v>
      </c>
      <c r="U98" s="578"/>
      <c r="V98" s="578"/>
      <c r="W98" s="578"/>
      <c r="X98" s="578"/>
      <c r="Y98" s="578"/>
      <c r="Z98" s="578"/>
      <c r="AA98" s="578"/>
      <c r="AB98" s="1" t="s">
        <v>3</v>
      </c>
      <c r="AC98" s="11" t="s">
        <v>13</v>
      </c>
      <c r="AD98" s="10"/>
    </row>
    <row r="99" spans="1:45" ht="12.75" customHeight="1">
      <c r="A99" s="681" t="s">
        <v>47</v>
      </c>
      <c r="B99" s="589"/>
      <c r="C99" s="237">
        <v>1149</v>
      </c>
      <c r="D99" s="271">
        <v>786.5</v>
      </c>
      <c r="E99" s="141">
        <v>31560401</v>
      </c>
      <c r="F99" s="258"/>
      <c r="G99" s="502"/>
      <c r="H99" s="503"/>
      <c r="I99" s="502"/>
      <c r="J99" s="503"/>
      <c r="K99" s="502"/>
      <c r="L99" s="503"/>
      <c r="M99" s="502"/>
      <c r="N99" s="503"/>
      <c r="O99" s="502"/>
      <c r="P99" s="503"/>
      <c r="Q99" s="502"/>
      <c r="R99" s="503"/>
      <c r="S99" s="140"/>
      <c r="T99" s="582">
        <f>IF(AB99&gt;0,(D99+D100),0)</f>
        <v>0</v>
      </c>
      <c r="U99" s="583"/>
      <c r="V99" s="583"/>
      <c r="W99" s="583"/>
      <c r="X99" s="583"/>
      <c r="Y99" s="583"/>
      <c r="Z99" s="583"/>
      <c r="AA99" s="584"/>
      <c r="AB99" s="592">
        <f>SUM(G99:R99)</f>
        <v>0</v>
      </c>
      <c r="AC99" s="682">
        <f>IF(AB99&gt;0,AB99*(T99),0)</f>
        <v>0</v>
      </c>
      <c r="AD99" s="10"/>
    </row>
    <row r="100" spans="1:45" ht="12.75" customHeight="1" thickBot="1">
      <c r="A100" s="351" t="s">
        <v>193</v>
      </c>
      <c r="B100" s="352" t="s">
        <v>38</v>
      </c>
      <c r="C100" s="353"/>
      <c r="D100" s="354"/>
      <c r="E100" s="355"/>
      <c r="F100" s="256"/>
      <c r="G100" s="256"/>
      <c r="H100" s="256"/>
      <c r="I100" s="554"/>
      <c r="J100" s="554"/>
      <c r="K100" s="555"/>
      <c r="L100" s="555"/>
      <c r="M100" s="555"/>
      <c r="N100" s="555"/>
      <c r="O100" s="555"/>
      <c r="P100" s="555"/>
      <c r="Q100" s="555"/>
      <c r="R100" s="555"/>
      <c r="S100" s="556"/>
      <c r="T100" s="677"/>
      <c r="U100" s="678"/>
      <c r="V100" s="678"/>
      <c r="W100" s="678"/>
      <c r="X100" s="678"/>
      <c r="Y100" s="678"/>
      <c r="Z100" s="678"/>
      <c r="AA100" s="679"/>
      <c r="AB100" s="789"/>
      <c r="AC100" s="792"/>
      <c r="AD100" s="10"/>
    </row>
    <row r="101" spans="1:45" s="146" customFormat="1" ht="14" customHeight="1">
      <c r="A101" s="496"/>
      <c r="B101" s="356"/>
      <c r="C101" s="357"/>
      <c r="D101" s="157"/>
      <c r="E101" s="326"/>
      <c r="F101" s="326"/>
      <c r="G101" s="326"/>
      <c r="H101" s="326"/>
      <c r="I101" s="557"/>
      <c r="J101" s="558"/>
      <c r="K101" s="558"/>
      <c r="L101" s="558"/>
      <c r="M101" s="558"/>
      <c r="N101" s="558"/>
      <c r="O101" s="558"/>
      <c r="P101" s="558"/>
      <c r="Q101" s="558"/>
      <c r="R101" s="558"/>
      <c r="S101" s="559"/>
      <c r="T101" s="680"/>
      <c r="U101" s="680"/>
      <c r="V101" s="680"/>
      <c r="W101" s="680"/>
      <c r="X101" s="680"/>
      <c r="Y101" s="680"/>
      <c r="Z101" s="680"/>
      <c r="AA101" s="680"/>
      <c r="AB101" s="358"/>
      <c r="AC101" s="359"/>
      <c r="AD101" s="147"/>
    </row>
    <row r="102" spans="1:45" s="146" customFormat="1" ht="13.5" customHeight="1">
      <c r="A102" s="526" t="s">
        <v>230</v>
      </c>
      <c r="B102" s="527"/>
      <c r="C102" s="527"/>
      <c r="D102" s="527"/>
      <c r="E102" s="527"/>
      <c r="F102" s="326"/>
      <c r="G102" s="326"/>
      <c r="H102" s="326"/>
      <c r="I102" s="312"/>
      <c r="J102" s="312"/>
      <c r="K102" s="312"/>
      <c r="L102" s="312"/>
      <c r="M102" s="312"/>
      <c r="N102" s="312"/>
      <c r="O102" s="312"/>
      <c r="P102" s="312"/>
      <c r="Q102" s="312"/>
      <c r="R102" s="312"/>
      <c r="S102" s="312"/>
      <c r="T102" s="396"/>
      <c r="U102" s="396"/>
      <c r="V102" s="396"/>
      <c r="W102" s="396"/>
      <c r="X102" s="396"/>
      <c r="Y102" s="396"/>
      <c r="Z102" s="396"/>
      <c r="AA102" s="396"/>
      <c r="AB102" s="358"/>
      <c r="AC102" s="397"/>
      <c r="AD102" s="147"/>
    </row>
    <row r="103" spans="1:45" s="146" customFormat="1" ht="3" customHeight="1" thickBot="1">
      <c r="A103" s="395"/>
      <c r="B103" s="356"/>
      <c r="C103" s="357"/>
      <c r="D103" s="157"/>
      <c r="E103" s="326"/>
      <c r="F103" s="326"/>
      <c r="G103" s="326"/>
      <c r="H103" s="326"/>
      <c r="I103" s="312"/>
      <c r="J103" s="312"/>
      <c r="K103" s="312"/>
      <c r="L103" s="312"/>
      <c r="M103" s="312"/>
      <c r="N103" s="312"/>
      <c r="O103" s="312"/>
      <c r="P103" s="312"/>
      <c r="Q103" s="312"/>
      <c r="R103" s="312"/>
      <c r="S103" s="312"/>
      <c r="T103" s="396"/>
      <c r="U103" s="396"/>
      <c r="V103" s="396"/>
      <c r="W103" s="396"/>
      <c r="X103" s="396"/>
      <c r="Y103" s="396"/>
      <c r="Z103" s="396"/>
      <c r="AA103" s="396"/>
      <c r="AB103" s="358"/>
      <c r="AC103" s="397"/>
      <c r="AD103" s="147"/>
    </row>
    <row r="104" spans="1:45" ht="30.75" customHeight="1">
      <c r="A104" s="430"/>
      <c r="B104" s="431"/>
      <c r="C104" s="432"/>
      <c r="D104" s="433"/>
      <c r="E104" s="431"/>
      <c r="F104" s="431"/>
      <c r="G104" s="431"/>
      <c r="H104" s="431"/>
      <c r="I104" s="431"/>
      <c r="J104" s="431"/>
      <c r="K104" s="431"/>
      <c r="L104" s="431"/>
      <c r="M104" s="431"/>
      <c r="N104" s="431"/>
      <c r="O104" s="431"/>
      <c r="P104" s="431"/>
      <c r="Q104" s="431"/>
      <c r="R104" s="431"/>
      <c r="S104" s="431"/>
      <c r="T104" s="797"/>
      <c r="U104" s="797"/>
      <c r="V104" s="797"/>
      <c r="W104" s="797"/>
      <c r="X104" s="797"/>
      <c r="Y104" s="797"/>
      <c r="Z104" s="797"/>
      <c r="AA104" s="797"/>
      <c r="AB104" s="434"/>
      <c r="AC104" s="435"/>
      <c r="AD104" s="26"/>
    </row>
    <row r="105" spans="1:45" ht="13.5">
      <c r="A105" s="436"/>
      <c r="B105" s="137"/>
      <c r="C105" s="437" t="s">
        <v>172</v>
      </c>
      <c r="D105" s="437" t="s">
        <v>68</v>
      </c>
      <c r="E105" s="312" t="s">
        <v>7</v>
      </c>
      <c r="F105" s="312"/>
      <c r="G105" s="312"/>
      <c r="H105" s="312"/>
      <c r="I105" s="48"/>
      <c r="J105" s="798"/>
      <c r="K105" s="798"/>
      <c r="L105" s="798"/>
      <c r="M105" s="798"/>
      <c r="N105" s="798"/>
      <c r="O105" s="798"/>
      <c r="P105" s="798"/>
      <c r="Q105" s="798"/>
      <c r="R105" s="798"/>
      <c r="S105" s="798"/>
      <c r="T105" s="798"/>
      <c r="U105" s="798"/>
      <c r="V105" s="798"/>
      <c r="W105" s="798"/>
      <c r="X105" s="798"/>
      <c r="Y105" s="798"/>
      <c r="Z105" s="798"/>
      <c r="AA105" s="798"/>
      <c r="AB105" s="333" t="s">
        <v>3</v>
      </c>
      <c r="AC105" s="438" t="s">
        <v>13</v>
      </c>
      <c r="AD105" s="26"/>
    </row>
    <row r="106" spans="1:45" ht="12.75" customHeight="1">
      <c r="A106" s="674" t="s">
        <v>168</v>
      </c>
      <c r="B106" s="675"/>
      <c r="C106" s="238">
        <v>549</v>
      </c>
      <c r="D106" s="274">
        <v>368.5</v>
      </c>
      <c r="E106" s="138">
        <v>114301</v>
      </c>
      <c r="F106" s="121"/>
      <c r="G106" s="137"/>
      <c r="H106" s="191"/>
      <c r="I106" s="94"/>
      <c r="J106" s="548" t="s">
        <v>37</v>
      </c>
      <c r="K106" s="549"/>
      <c r="L106" s="550"/>
      <c r="M106" s="539" t="s">
        <v>42</v>
      </c>
      <c r="N106" s="539"/>
      <c r="O106" s="94"/>
      <c r="P106" s="539" t="s">
        <v>61</v>
      </c>
      <c r="Q106" s="539"/>
      <c r="R106" s="94"/>
      <c r="S106" s="539" t="s">
        <v>62</v>
      </c>
      <c r="T106" s="539"/>
      <c r="U106" s="94"/>
      <c r="V106" s="608"/>
      <c r="W106" s="609"/>
      <c r="X106" s="609"/>
      <c r="Y106" s="609"/>
      <c r="Z106" s="609"/>
      <c r="AA106" s="610"/>
      <c r="AB106" s="148">
        <f>IF(I106+I107=SUM(O106,R106,U106,AA106),I106,"?BRAKE?")</f>
        <v>0</v>
      </c>
      <c r="AC106" s="439">
        <f>IF(I106&gt;0,(AB106*D106),0)</f>
        <v>0</v>
      </c>
      <c r="AD106" s="12"/>
    </row>
    <row r="107" spans="1:45" ht="13.5">
      <c r="A107" s="674" t="s">
        <v>169</v>
      </c>
      <c r="B107" s="675"/>
      <c r="C107" s="238">
        <v>549</v>
      </c>
      <c r="D107" s="274">
        <v>368.5</v>
      </c>
      <c r="E107" s="138">
        <v>114302</v>
      </c>
      <c r="F107" s="137"/>
      <c r="G107" s="137"/>
      <c r="H107" s="191"/>
      <c r="I107" s="94"/>
      <c r="J107" s="551"/>
      <c r="K107" s="552"/>
      <c r="L107" s="553"/>
      <c r="M107" s="673" t="s">
        <v>86</v>
      </c>
      <c r="N107" s="541"/>
      <c r="O107" s="542"/>
      <c r="P107" s="673" t="s">
        <v>87</v>
      </c>
      <c r="Q107" s="541"/>
      <c r="R107" s="542"/>
      <c r="S107" s="673" t="s">
        <v>88</v>
      </c>
      <c r="T107" s="541"/>
      <c r="U107" s="542"/>
      <c r="V107" s="611"/>
      <c r="W107" s="612"/>
      <c r="X107" s="612"/>
      <c r="Y107" s="612"/>
      <c r="Z107" s="612"/>
      <c r="AA107" s="613"/>
      <c r="AB107" s="49">
        <f>IF(I107+I106=SUM(O106,R106,U106,AA106),I107,"?BRAKE?")</f>
        <v>0</v>
      </c>
      <c r="AC107" s="439">
        <f>IF(I107&gt;0,(AB107*D107),0)</f>
        <v>0</v>
      </c>
      <c r="AD107" s="12"/>
    </row>
    <row r="108" spans="1:45" s="136" customFormat="1" ht="27.75" customHeight="1">
      <c r="A108" s="440"/>
      <c r="B108" s="146"/>
      <c r="C108" s="441"/>
      <c r="D108" s="15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442"/>
    </row>
    <row r="109" spans="1:45" s="136" customFormat="1" ht="13.5">
      <c r="A109" s="511" t="s">
        <v>170</v>
      </c>
      <c r="B109" s="512"/>
      <c r="C109" s="238">
        <v>519</v>
      </c>
      <c r="D109" s="274">
        <v>352</v>
      </c>
      <c r="E109" s="138">
        <v>114303</v>
      </c>
      <c r="F109" s="121"/>
      <c r="G109" s="137"/>
      <c r="H109" s="191"/>
      <c r="I109" s="94"/>
      <c r="J109" s="614" t="s">
        <v>31</v>
      </c>
      <c r="K109" s="615"/>
      <c r="L109" s="616"/>
      <c r="M109" s="560" t="s">
        <v>36</v>
      </c>
      <c r="N109" s="539"/>
      <c r="O109" s="94"/>
      <c r="P109" s="560" t="s">
        <v>42</v>
      </c>
      <c r="Q109" s="539"/>
      <c r="R109" s="94"/>
      <c r="S109" s="560" t="s">
        <v>33</v>
      </c>
      <c r="T109" s="539"/>
      <c r="U109" s="94"/>
      <c r="V109" s="540" t="s">
        <v>34</v>
      </c>
      <c r="W109" s="607"/>
      <c r="X109" s="94"/>
      <c r="Y109" s="65"/>
      <c r="Z109" s="65"/>
      <c r="AA109" s="66"/>
      <c r="AB109" s="148">
        <f>IF(I109+I110=SUM(O109,R109,U109,X109),I109,"?BRAKE?")</f>
        <v>0</v>
      </c>
      <c r="AC109" s="439">
        <f>IF(I109&gt;0,(AB109*D109),0)</f>
        <v>0</v>
      </c>
    </row>
    <row r="110" spans="1:45" s="136" customFormat="1" ht="13.5">
      <c r="A110" s="511" t="s">
        <v>171</v>
      </c>
      <c r="B110" s="512"/>
      <c r="C110" s="238">
        <v>479</v>
      </c>
      <c r="D110" s="274">
        <v>324.5</v>
      </c>
      <c r="E110" s="138">
        <v>114304</v>
      </c>
      <c r="F110" s="121"/>
      <c r="G110" s="137"/>
      <c r="H110" s="191"/>
      <c r="I110" s="94"/>
      <c r="J110" s="617"/>
      <c r="K110" s="618"/>
      <c r="L110" s="619"/>
      <c r="M110" s="540">
        <v>163098</v>
      </c>
      <c r="N110" s="541"/>
      <c r="O110" s="542"/>
      <c r="P110" s="540">
        <v>163099</v>
      </c>
      <c r="Q110" s="541"/>
      <c r="R110" s="542"/>
      <c r="S110" s="540">
        <v>163100</v>
      </c>
      <c r="T110" s="541"/>
      <c r="U110" s="542"/>
      <c r="V110" s="540">
        <v>163101</v>
      </c>
      <c r="W110" s="606"/>
      <c r="X110" s="607"/>
      <c r="Y110" s="331"/>
      <c r="Z110" s="67"/>
      <c r="AA110" s="68"/>
      <c r="AB110" s="49">
        <f>IF(I110+I109=SUM(O109,R109,U109,X109),I110,"?BRAKE?")</f>
        <v>0</v>
      </c>
      <c r="AC110" s="439">
        <f>IF(I110&gt;0,(AB110*D110),0)</f>
        <v>0</v>
      </c>
    </row>
    <row r="111" spans="1:45" ht="27" customHeight="1">
      <c r="A111" s="440"/>
      <c r="B111" s="146"/>
      <c r="C111" s="443"/>
      <c r="D111" s="15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442"/>
      <c r="AD111" s="12"/>
    </row>
    <row r="112" spans="1:45" s="136" customFormat="1" ht="13.5" customHeight="1">
      <c r="A112" s="511" t="s">
        <v>239</v>
      </c>
      <c r="B112" s="512"/>
      <c r="C112" s="238">
        <v>449</v>
      </c>
      <c r="D112" s="274">
        <v>308</v>
      </c>
      <c r="E112" s="138">
        <v>114593</v>
      </c>
      <c r="F112" s="146"/>
      <c r="G112" s="146"/>
      <c r="H112" s="146"/>
      <c r="I112" s="94"/>
      <c r="J112" s="614" t="s">
        <v>31</v>
      </c>
      <c r="K112" s="615"/>
      <c r="L112" s="616"/>
      <c r="M112" s="560" t="s">
        <v>36</v>
      </c>
      <c r="N112" s="539"/>
      <c r="O112" s="94"/>
      <c r="P112" s="539" t="s">
        <v>42</v>
      </c>
      <c r="Q112" s="539"/>
      <c r="R112" s="94"/>
      <c r="S112" s="539" t="s">
        <v>61</v>
      </c>
      <c r="T112" s="539"/>
      <c r="U112" s="94"/>
      <c r="V112" s="560" t="s">
        <v>62</v>
      </c>
      <c r="W112" s="560"/>
      <c r="X112" s="560"/>
      <c r="Y112" s="560"/>
      <c r="Z112" s="560"/>
      <c r="AA112" s="94"/>
      <c r="AB112" s="148">
        <f>IF(I112+I113=SUM(O112,R112,U112,AA112),I112,"?BRAKE?")</f>
        <v>0</v>
      </c>
      <c r="AC112" s="439">
        <f t="shared" ref="AC112:AC153" si="0">IF(I112&gt;0,(AB112*D112),0)</f>
        <v>0</v>
      </c>
    </row>
    <row r="113" spans="1:30" s="136" customFormat="1" ht="13.5" customHeight="1">
      <c r="A113" s="511"/>
      <c r="B113" s="676"/>
      <c r="C113" s="162"/>
      <c r="D113" s="163"/>
      <c r="E113" s="164"/>
      <c r="F113" s="146"/>
      <c r="G113" s="146"/>
      <c r="H113" s="146"/>
      <c r="I113" s="151"/>
      <c r="J113" s="617"/>
      <c r="K113" s="618"/>
      <c r="L113" s="619"/>
      <c r="M113" s="540" t="s">
        <v>175</v>
      </c>
      <c r="N113" s="541"/>
      <c r="O113" s="542"/>
      <c r="P113" s="540" t="s">
        <v>176</v>
      </c>
      <c r="Q113" s="541"/>
      <c r="R113" s="542"/>
      <c r="S113" s="540" t="s">
        <v>177</v>
      </c>
      <c r="T113" s="541"/>
      <c r="U113" s="542"/>
      <c r="V113" s="540" t="s">
        <v>178</v>
      </c>
      <c r="W113" s="541"/>
      <c r="X113" s="541"/>
      <c r="Y113" s="541"/>
      <c r="Z113" s="541"/>
      <c r="AA113" s="542"/>
      <c r="AB113" s="148">
        <f>IF(I113+I112=SUM(O112,R112,U112,AA112),I113,"?BRAKE?")</f>
        <v>0</v>
      </c>
      <c r="AC113" s="439">
        <f t="shared" si="0"/>
        <v>0</v>
      </c>
    </row>
    <row r="114" spans="1:30" s="136" customFormat="1" ht="13.5" customHeight="1">
      <c r="A114" s="511" t="s">
        <v>240</v>
      </c>
      <c r="B114" s="512"/>
      <c r="C114" s="238">
        <v>449</v>
      </c>
      <c r="D114" s="274">
        <v>308</v>
      </c>
      <c r="E114" s="138">
        <v>114594</v>
      </c>
      <c r="F114" s="146"/>
      <c r="G114" s="146"/>
      <c r="H114" s="146"/>
      <c r="I114" s="93"/>
      <c r="J114" s="153"/>
      <c r="K114" s="151"/>
      <c r="L114" s="151"/>
      <c r="M114" s="152"/>
      <c r="N114" s="482"/>
      <c r="O114" s="482"/>
      <c r="P114" s="152"/>
      <c r="Q114" s="482"/>
      <c r="R114" s="482"/>
      <c r="S114" s="152"/>
      <c r="T114" s="482"/>
      <c r="U114" s="482"/>
      <c r="V114" s="152"/>
      <c r="W114" s="482"/>
      <c r="X114" s="482"/>
      <c r="Y114" s="482"/>
      <c r="Z114" s="482"/>
      <c r="AA114" s="483"/>
      <c r="AB114" s="148">
        <f t="shared" ref="AB114" si="1">I114</f>
        <v>0</v>
      </c>
      <c r="AC114" s="439">
        <f t="shared" si="0"/>
        <v>0</v>
      </c>
    </row>
    <row r="115" spans="1:30" s="136" customFormat="1" ht="13.5" customHeight="1">
      <c r="A115" s="480"/>
      <c r="B115" s="481"/>
      <c r="C115" s="163"/>
      <c r="D115" s="321"/>
      <c r="E115" s="164"/>
      <c r="F115" s="146"/>
      <c r="G115" s="146"/>
      <c r="H115" s="146"/>
      <c r="I115" s="151"/>
      <c r="J115" s="153"/>
      <c r="K115" s="151"/>
      <c r="L115" s="151"/>
      <c r="M115" s="152"/>
      <c r="N115" s="482"/>
      <c r="O115" s="482"/>
      <c r="P115" s="152"/>
      <c r="Q115" s="482"/>
      <c r="R115" s="482"/>
      <c r="S115" s="152"/>
      <c r="T115" s="482"/>
      <c r="U115" s="482"/>
      <c r="V115" s="152"/>
      <c r="W115" s="482"/>
      <c r="X115" s="482"/>
      <c r="Y115" s="482"/>
      <c r="Z115" s="482"/>
      <c r="AA115" s="483"/>
      <c r="AB115" s="148"/>
      <c r="AC115" s="439"/>
    </row>
    <row r="116" spans="1:30" s="136" customFormat="1" ht="13.5" customHeight="1">
      <c r="A116" s="511" t="s">
        <v>241</v>
      </c>
      <c r="B116" s="512"/>
      <c r="C116" s="238">
        <v>449</v>
      </c>
      <c r="D116" s="274">
        <v>308</v>
      </c>
      <c r="E116" s="138">
        <v>114595</v>
      </c>
      <c r="F116" s="146"/>
      <c r="G116" s="146"/>
      <c r="H116" s="146"/>
      <c r="I116" s="93"/>
      <c r="J116" s="153"/>
      <c r="K116" s="151"/>
      <c r="L116" s="151"/>
      <c r="M116" s="152"/>
      <c r="N116" s="344"/>
      <c r="O116" s="344"/>
      <c r="P116" s="152"/>
      <c r="Q116" s="344"/>
      <c r="R116" s="344"/>
      <c r="S116" s="152"/>
      <c r="T116" s="344"/>
      <c r="U116" s="344"/>
      <c r="V116" s="152"/>
      <c r="W116" s="344"/>
      <c r="X116" s="344"/>
      <c r="Y116" s="344"/>
      <c r="Z116" s="344"/>
      <c r="AA116" s="345"/>
      <c r="AB116" s="148">
        <f t="shared" ref="AB116" si="2">I116</f>
        <v>0</v>
      </c>
      <c r="AC116" s="439">
        <f t="shared" ref="AC116" si="3">IF(I116&gt;0,(AB116*D116),0)</f>
        <v>0</v>
      </c>
    </row>
    <row r="117" spans="1:30" s="136" customFormat="1" ht="13.5" customHeight="1">
      <c r="A117" s="444"/>
      <c r="B117" s="338"/>
      <c r="C117" s="163"/>
      <c r="D117" s="321"/>
      <c r="E117" s="164"/>
      <c r="F117" s="146"/>
      <c r="G117" s="146"/>
      <c r="H117" s="146"/>
      <c r="I117" s="151"/>
      <c r="J117" s="153"/>
      <c r="K117" s="151"/>
      <c r="L117" s="151"/>
      <c r="M117" s="152"/>
      <c r="N117" s="344"/>
      <c r="O117" s="344"/>
      <c r="P117" s="152"/>
      <c r="Q117" s="344"/>
      <c r="R117" s="344"/>
      <c r="S117" s="152"/>
      <c r="T117" s="344"/>
      <c r="U117" s="344"/>
      <c r="V117" s="152"/>
      <c r="W117" s="344"/>
      <c r="X117" s="344"/>
      <c r="Y117" s="344"/>
      <c r="Z117" s="344"/>
      <c r="AA117" s="345"/>
      <c r="AB117" s="148"/>
      <c r="AC117" s="439"/>
    </row>
    <row r="118" spans="1:30" s="136" customFormat="1" ht="13.5">
      <c r="A118" s="511" t="s">
        <v>196</v>
      </c>
      <c r="B118" s="512"/>
      <c r="C118" s="238">
        <v>379</v>
      </c>
      <c r="D118" s="274">
        <v>253</v>
      </c>
      <c r="E118" s="138">
        <v>114550</v>
      </c>
      <c r="F118" s="121"/>
      <c r="G118" s="137"/>
      <c r="H118" s="191"/>
      <c r="I118" s="94"/>
      <c r="J118" s="614" t="s">
        <v>31</v>
      </c>
      <c r="K118" s="615"/>
      <c r="L118" s="616"/>
      <c r="M118" s="560" t="s">
        <v>42</v>
      </c>
      <c r="N118" s="539"/>
      <c r="O118" s="94"/>
      <c r="P118" s="539" t="s">
        <v>61</v>
      </c>
      <c r="Q118" s="539"/>
      <c r="R118" s="94"/>
      <c r="S118" s="539" t="s">
        <v>62</v>
      </c>
      <c r="T118" s="539"/>
      <c r="U118" s="94"/>
      <c r="V118" s="560" t="s">
        <v>63</v>
      </c>
      <c r="W118" s="560"/>
      <c r="X118" s="560"/>
      <c r="Y118" s="560"/>
      <c r="Z118" s="560"/>
      <c r="AA118" s="94"/>
      <c r="AB118" s="148">
        <f>IF(I118+I119=SUM(O118,R118,U118,AA118),I118,"?BRAKE?")</f>
        <v>0</v>
      </c>
      <c r="AC118" s="439">
        <f t="shared" ref="AC118:AC119" si="4">IF(I118&gt;0,(AB118*D118),0)</f>
        <v>0</v>
      </c>
    </row>
    <row r="119" spans="1:30" s="136" customFormat="1" ht="13.5">
      <c r="A119" s="511"/>
      <c r="B119" s="676"/>
      <c r="C119" s="162"/>
      <c r="D119" s="163"/>
      <c r="E119" s="164"/>
      <c r="F119" s="121"/>
      <c r="G119" s="137"/>
      <c r="H119" s="137"/>
      <c r="I119" s="151"/>
      <c r="J119" s="617"/>
      <c r="K119" s="618"/>
      <c r="L119" s="619"/>
      <c r="M119" s="540" t="s">
        <v>41</v>
      </c>
      <c r="N119" s="541"/>
      <c r="O119" s="542"/>
      <c r="P119" s="540" t="s">
        <v>43</v>
      </c>
      <c r="Q119" s="541"/>
      <c r="R119" s="542"/>
      <c r="S119" s="540" t="s">
        <v>44</v>
      </c>
      <c r="T119" s="541"/>
      <c r="U119" s="542"/>
      <c r="V119" s="540" t="s">
        <v>64</v>
      </c>
      <c r="W119" s="541"/>
      <c r="X119" s="541"/>
      <c r="Y119" s="541"/>
      <c r="Z119" s="541"/>
      <c r="AA119" s="542"/>
      <c r="AB119" s="148">
        <f>IF(I119+I118=SUM(O118,R118,U118,AA118),I119,"?BRAKE?")</f>
        <v>0</v>
      </c>
      <c r="AC119" s="439">
        <f t="shared" si="4"/>
        <v>0</v>
      </c>
    </row>
    <row r="120" spans="1:30" s="136" customFormat="1" ht="13.5">
      <c r="A120" s="511" t="s">
        <v>121</v>
      </c>
      <c r="B120" s="512"/>
      <c r="C120" s="238">
        <v>379</v>
      </c>
      <c r="D120" s="274">
        <v>253</v>
      </c>
      <c r="E120" s="138">
        <v>114421</v>
      </c>
      <c r="F120" s="121"/>
      <c r="G120" s="137"/>
      <c r="H120" s="191"/>
      <c r="I120" s="94"/>
      <c r="J120" s="614" t="s">
        <v>31</v>
      </c>
      <c r="K120" s="615"/>
      <c r="L120" s="616"/>
      <c r="M120" s="560" t="s">
        <v>42</v>
      </c>
      <c r="N120" s="539"/>
      <c r="O120" s="94"/>
      <c r="P120" s="539" t="s">
        <v>61</v>
      </c>
      <c r="Q120" s="539"/>
      <c r="R120" s="94"/>
      <c r="S120" s="539" t="s">
        <v>62</v>
      </c>
      <c r="T120" s="539"/>
      <c r="U120" s="94"/>
      <c r="V120" s="560" t="s">
        <v>63</v>
      </c>
      <c r="W120" s="560"/>
      <c r="X120" s="560"/>
      <c r="Y120" s="560"/>
      <c r="Z120" s="560"/>
      <c r="AA120" s="94"/>
      <c r="AB120" s="148">
        <f>IF(I120+I121=SUM(O120,R120,U120,AA120),I120,"?BRAKE?")</f>
        <v>0</v>
      </c>
      <c r="AC120" s="439">
        <f t="shared" si="0"/>
        <v>0</v>
      </c>
    </row>
    <row r="121" spans="1:30" s="136" customFormat="1" ht="13.5">
      <c r="A121" s="511"/>
      <c r="B121" s="676"/>
      <c r="C121" s="162"/>
      <c r="D121" s="163"/>
      <c r="E121" s="164"/>
      <c r="F121" s="121"/>
      <c r="G121" s="137"/>
      <c r="H121" s="137"/>
      <c r="I121" s="151"/>
      <c r="J121" s="617"/>
      <c r="K121" s="618"/>
      <c r="L121" s="619"/>
      <c r="M121" s="540" t="s">
        <v>41</v>
      </c>
      <c r="N121" s="541"/>
      <c r="O121" s="542"/>
      <c r="P121" s="540" t="s">
        <v>43</v>
      </c>
      <c r="Q121" s="541"/>
      <c r="R121" s="542"/>
      <c r="S121" s="540" t="s">
        <v>44</v>
      </c>
      <c r="T121" s="541"/>
      <c r="U121" s="542"/>
      <c r="V121" s="540" t="s">
        <v>64</v>
      </c>
      <c r="W121" s="541"/>
      <c r="X121" s="541"/>
      <c r="Y121" s="541"/>
      <c r="Z121" s="541"/>
      <c r="AA121" s="542"/>
      <c r="AB121" s="148">
        <f>IF(I121+I120=SUM(O120,R120,U120,AA120),I121,"?BRAKE?")</f>
        <v>0</v>
      </c>
      <c r="AC121" s="439">
        <f t="shared" si="0"/>
        <v>0</v>
      </c>
    </row>
    <row r="122" spans="1:30" s="136" customFormat="1" ht="13.5">
      <c r="A122" s="511" t="s">
        <v>122</v>
      </c>
      <c r="B122" s="512"/>
      <c r="C122" s="238">
        <v>379</v>
      </c>
      <c r="D122" s="274">
        <v>253</v>
      </c>
      <c r="E122" s="138">
        <v>114422</v>
      </c>
      <c r="F122" s="121"/>
      <c r="G122" s="137"/>
      <c r="H122" s="191"/>
      <c r="I122" s="94"/>
      <c r="J122" s="614" t="s">
        <v>31</v>
      </c>
      <c r="K122" s="615"/>
      <c r="L122" s="616"/>
      <c r="M122" s="560" t="s">
        <v>42</v>
      </c>
      <c r="N122" s="539"/>
      <c r="O122" s="94"/>
      <c r="P122" s="539" t="s">
        <v>61</v>
      </c>
      <c r="Q122" s="539"/>
      <c r="R122" s="94"/>
      <c r="S122" s="539" t="s">
        <v>62</v>
      </c>
      <c r="T122" s="539"/>
      <c r="U122" s="94"/>
      <c r="V122" s="560" t="s">
        <v>63</v>
      </c>
      <c r="W122" s="560"/>
      <c r="X122" s="560"/>
      <c r="Y122" s="560"/>
      <c r="Z122" s="560"/>
      <c r="AA122" s="94"/>
      <c r="AB122" s="148">
        <f>IF(I122+I123=SUM(O122,R122,U122,AA122),I122,"?BRAKE?")</f>
        <v>0</v>
      </c>
      <c r="AC122" s="439">
        <f t="shared" si="0"/>
        <v>0</v>
      </c>
    </row>
    <row r="123" spans="1:30" s="136" customFormat="1" ht="13.5">
      <c r="A123" s="511"/>
      <c r="B123" s="676"/>
      <c r="C123" s="162"/>
      <c r="D123" s="163"/>
      <c r="E123" s="164"/>
      <c r="F123" s="121"/>
      <c r="G123" s="137"/>
      <c r="H123" s="137"/>
      <c r="I123" s="151"/>
      <c r="J123" s="617"/>
      <c r="K123" s="618"/>
      <c r="L123" s="619"/>
      <c r="M123" s="540" t="s">
        <v>41</v>
      </c>
      <c r="N123" s="541"/>
      <c r="O123" s="542"/>
      <c r="P123" s="540" t="s">
        <v>43</v>
      </c>
      <c r="Q123" s="541"/>
      <c r="R123" s="542"/>
      <c r="S123" s="540" t="s">
        <v>44</v>
      </c>
      <c r="T123" s="541"/>
      <c r="U123" s="542"/>
      <c r="V123" s="540" t="s">
        <v>64</v>
      </c>
      <c r="W123" s="541"/>
      <c r="X123" s="541"/>
      <c r="Y123" s="541"/>
      <c r="Z123" s="541"/>
      <c r="AA123" s="542"/>
      <c r="AB123" s="148">
        <f>IF(I123+I122=SUM(O122,R122,U122,AA122),I123,"?BRAKE?")</f>
        <v>0</v>
      </c>
      <c r="AC123" s="439">
        <f t="shared" si="0"/>
        <v>0</v>
      </c>
    </row>
    <row r="124" spans="1:30" ht="13.5">
      <c r="A124" s="511" t="s">
        <v>242</v>
      </c>
      <c r="B124" s="512"/>
      <c r="C124" s="238">
        <v>299</v>
      </c>
      <c r="D124" s="274">
        <v>187</v>
      </c>
      <c r="E124" s="138">
        <v>114423</v>
      </c>
      <c r="F124" s="121"/>
      <c r="G124" s="137"/>
      <c r="H124" s="191"/>
      <c r="I124" s="94"/>
      <c r="J124" s="614" t="s">
        <v>31</v>
      </c>
      <c r="K124" s="615"/>
      <c r="L124" s="616"/>
      <c r="M124" s="560" t="s">
        <v>42</v>
      </c>
      <c r="N124" s="539"/>
      <c r="O124" s="94"/>
      <c r="P124" s="539" t="s">
        <v>61</v>
      </c>
      <c r="Q124" s="539"/>
      <c r="R124" s="94"/>
      <c r="S124" s="539" t="s">
        <v>62</v>
      </c>
      <c r="T124" s="539"/>
      <c r="U124" s="94"/>
      <c r="V124" s="560" t="s">
        <v>63</v>
      </c>
      <c r="W124" s="560"/>
      <c r="X124" s="560"/>
      <c r="Y124" s="560"/>
      <c r="Z124" s="560"/>
      <c r="AA124" s="94"/>
      <c r="AB124" s="148">
        <f>IF(I124+I125=SUM(O124,R124,U124,AA124),I124,"?BRAKE?")</f>
        <v>0</v>
      </c>
      <c r="AC124" s="439">
        <f t="shared" si="0"/>
        <v>0</v>
      </c>
      <c r="AD124" s="12"/>
    </row>
    <row r="125" spans="1:30" ht="13.5">
      <c r="A125" s="444"/>
      <c r="B125" s="338"/>
      <c r="C125" s="162"/>
      <c r="D125" s="163"/>
      <c r="E125" s="164"/>
      <c r="F125" s="121"/>
      <c r="G125" s="137"/>
      <c r="H125" s="137"/>
      <c r="I125" s="151"/>
      <c r="J125" s="617"/>
      <c r="K125" s="618"/>
      <c r="L125" s="619"/>
      <c r="M125" s="540" t="s">
        <v>41</v>
      </c>
      <c r="N125" s="541"/>
      <c r="O125" s="542"/>
      <c r="P125" s="540" t="s">
        <v>43</v>
      </c>
      <c r="Q125" s="541"/>
      <c r="R125" s="542"/>
      <c r="S125" s="540" t="s">
        <v>44</v>
      </c>
      <c r="T125" s="541"/>
      <c r="U125" s="542"/>
      <c r="V125" s="540" t="s">
        <v>64</v>
      </c>
      <c r="W125" s="541"/>
      <c r="X125" s="541"/>
      <c r="Y125" s="541"/>
      <c r="Z125" s="541"/>
      <c r="AA125" s="542"/>
      <c r="AB125" s="148">
        <f>IF(I125+I124=SUM(O124,R124,U124,AA124),I125,"?BRAKE?")</f>
        <v>0</v>
      </c>
      <c r="AC125" s="439">
        <f t="shared" si="0"/>
        <v>0</v>
      </c>
      <c r="AD125" s="12"/>
    </row>
    <row r="126" spans="1:30" s="136" customFormat="1" ht="13.5">
      <c r="A126" s="511" t="s">
        <v>197</v>
      </c>
      <c r="B126" s="512"/>
      <c r="C126" s="238">
        <v>299</v>
      </c>
      <c r="D126" s="274">
        <v>187</v>
      </c>
      <c r="E126" s="138">
        <v>114551</v>
      </c>
      <c r="F126" s="121"/>
      <c r="G126" s="137"/>
      <c r="H126" s="191"/>
      <c r="I126" s="94"/>
      <c r="J126" s="614" t="s">
        <v>31</v>
      </c>
      <c r="K126" s="615"/>
      <c r="L126" s="616"/>
      <c r="M126" s="560" t="s">
        <v>42</v>
      </c>
      <c r="N126" s="539"/>
      <c r="O126" s="94"/>
      <c r="P126" s="539" t="s">
        <v>61</v>
      </c>
      <c r="Q126" s="539"/>
      <c r="R126" s="94"/>
      <c r="S126" s="539" t="s">
        <v>62</v>
      </c>
      <c r="T126" s="539"/>
      <c r="U126" s="94"/>
      <c r="V126" s="560" t="s">
        <v>63</v>
      </c>
      <c r="W126" s="560"/>
      <c r="X126" s="560"/>
      <c r="Y126" s="560"/>
      <c r="Z126" s="560"/>
      <c r="AA126" s="94"/>
      <c r="AB126" s="148">
        <f t="shared" ref="AB120:AB126" si="5">IF(I126+I127=SUM(O126,R126,U126,AA126),I126,"?BRAKE?")</f>
        <v>0</v>
      </c>
      <c r="AC126" s="439">
        <f t="shared" ref="AC126:AC129" si="6">IF(I126&gt;0,(AB126*D126),0)</f>
        <v>0</v>
      </c>
    </row>
    <row r="127" spans="1:30" s="136" customFormat="1" ht="13.5">
      <c r="A127" s="444"/>
      <c r="B127" s="338"/>
      <c r="C127" s="162"/>
      <c r="D127" s="163"/>
      <c r="E127" s="164"/>
      <c r="F127" s="121"/>
      <c r="G127" s="137"/>
      <c r="H127" s="137"/>
      <c r="I127" s="151"/>
      <c r="J127" s="617"/>
      <c r="K127" s="618"/>
      <c r="L127" s="619"/>
      <c r="M127" s="540" t="s">
        <v>41</v>
      </c>
      <c r="N127" s="541"/>
      <c r="O127" s="542"/>
      <c r="P127" s="540" t="s">
        <v>43</v>
      </c>
      <c r="Q127" s="541"/>
      <c r="R127" s="542"/>
      <c r="S127" s="540" t="s">
        <v>44</v>
      </c>
      <c r="T127" s="541"/>
      <c r="U127" s="542"/>
      <c r="V127" s="540" t="s">
        <v>64</v>
      </c>
      <c r="W127" s="541"/>
      <c r="X127" s="541"/>
      <c r="Y127" s="541"/>
      <c r="Z127" s="541"/>
      <c r="AA127" s="542"/>
      <c r="AB127" s="148">
        <f>IF(I127+I126=SUM(O126,R126,U126,AA126),I127,"?BRAKE?")</f>
        <v>0</v>
      </c>
      <c r="AC127" s="439">
        <f t="shared" si="6"/>
        <v>0</v>
      </c>
    </row>
    <row r="128" spans="1:30" s="136" customFormat="1" ht="13.5">
      <c r="A128" s="511" t="s">
        <v>198</v>
      </c>
      <c r="B128" s="512"/>
      <c r="C128" s="238">
        <v>299</v>
      </c>
      <c r="D128" s="274">
        <v>187</v>
      </c>
      <c r="E128" s="138">
        <v>114552</v>
      </c>
      <c r="F128" s="121"/>
      <c r="G128" s="137"/>
      <c r="H128" s="137"/>
      <c r="I128" s="93"/>
      <c r="J128" s="153"/>
      <c r="K128" s="151"/>
      <c r="L128" s="151"/>
      <c r="M128" s="152"/>
      <c r="N128" s="344"/>
      <c r="O128" s="344"/>
      <c r="P128" s="152"/>
      <c r="Q128" s="344"/>
      <c r="R128" s="344"/>
      <c r="S128" s="152"/>
      <c r="T128" s="344"/>
      <c r="U128" s="344"/>
      <c r="V128" s="152"/>
      <c r="W128" s="344"/>
      <c r="X128" s="344"/>
      <c r="Y128" s="344"/>
      <c r="Z128" s="344"/>
      <c r="AA128" s="345"/>
      <c r="AB128" s="148">
        <f t="shared" ref="AB128:AB129" si="7">I128</f>
        <v>0</v>
      </c>
      <c r="AC128" s="439">
        <f t="shared" si="6"/>
        <v>0</v>
      </c>
    </row>
    <row r="129" spans="1:30" s="136" customFormat="1" ht="12.75" customHeight="1">
      <c r="A129" s="511" t="s">
        <v>199</v>
      </c>
      <c r="B129" s="512"/>
      <c r="C129" s="238">
        <v>299</v>
      </c>
      <c r="D129" s="274">
        <v>187</v>
      </c>
      <c r="E129" s="138">
        <v>114553</v>
      </c>
      <c r="F129" s="121"/>
      <c r="G129" s="137"/>
      <c r="H129" s="137"/>
      <c r="I129" s="93"/>
      <c r="J129" s="153"/>
      <c r="K129" s="151"/>
      <c r="L129" s="151"/>
      <c r="M129" s="152"/>
      <c r="N129" s="344"/>
      <c r="O129" s="344"/>
      <c r="P129" s="152"/>
      <c r="Q129" s="344"/>
      <c r="R129" s="344"/>
      <c r="S129" s="152"/>
      <c r="T129" s="344"/>
      <c r="U129" s="344"/>
      <c r="V129" s="152"/>
      <c r="W129" s="344"/>
      <c r="X129" s="344"/>
      <c r="Y129" s="344"/>
      <c r="Z129" s="344"/>
      <c r="AA129" s="345"/>
      <c r="AB129" s="148">
        <f t="shared" si="7"/>
        <v>0</v>
      </c>
      <c r="AC129" s="439">
        <f t="shared" si="6"/>
        <v>0</v>
      </c>
    </row>
    <row r="130" spans="1:30" s="136" customFormat="1" ht="13.5">
      <c r="A130" s="511" t="s">
        <v>125</v>
      </c>
      <c r="B130" s="512"/>
      <c r="C130" s="238">
        <v>299</v>
      </c>
      <c r="D130" s="274">
        <v>187</v>
      </c>
      <c r="E130" s="138">
        <v>114424</v>
      </c>
      <c r="F130" s="121"/>
      <c r="G130" s="137"/>
      <c r="H130" s="191"/>
      <c r="I130" s="94"/>
      <c r="J130" s="614" t="s">
        <v>31</v>
      </c>
      <c r="K130" s="615"/>
      <c r="L130" s="616"/>
      <c r="M130" s="560" t="s">
        <v>42</v>
      </c>
      <c r="N130" s="539"/>
      <c r="O130" s="94"/>
      <c r="P130" s="539" t="s">
        <v>61</v>
      </c>
      <c r="Q130" s="539"/>
      <c r="R130" s="94"/>
      <c r="S130" s="539" t="s">
        <v>62</v>
      </c>
      <c r="T130" s="539"/>
      <c r="U130" s="94"/>
      <c r="V130" s="560" t="s">
        <v>63</v>
      </c>
      <c r="W130" s="560"/>
      <c r="X130" s="560"/>
      <c r="Y130" s="560"/>
      <c r="Z130" s="560"/>
      <c r="AA130" s="94"/>
      <c r="AB130" s="148">
        <f>IF(I130+I131=SUM(O130,R130,U130,AA130),I130,"?BRAKE?")</f>
        <v>0</v>
      </c>
      <c r="AC130" s="439">
        <f t="shared" si="0"/>
        <v>0</v>
      </c>
    </row>
    <row r="131" spans="1:30" s="136" customFormat="1" ht="13.5">
      <c r="A131" s="444"/>
      <c r="B131" s="338"/>
      <c r="C131" s="162"/>
      <c r="D131" s="163"/>
      <c r="E131" s="164"/>
      <c r="F131" s="121"/>
      <c r="G131" s="137"/>
      <c r="H131" s="137"/>
      <c r="I131" s="151"/>
      <c r="J131" s="617"/>
      <c r="K131" s="618"/>
      <c r="L131" s="619"/>
      <c r="M131" s="540" t="s">
        <v>41</v>
      </c>
      <c r="N131" s="541"/>
      <c r="O131" s="542"/>
      <c r="P131" s="540" t="s">
        <v>43</v>
      </c>
      <c r="Q131" s="541"/>
      <c r="R131" s="542"/>
      <c r="S131" s="540" t="s">
        <v>44</v>
      </c>
      <c r="T131" s="541"/>
      <c r="U131" s="542"/>
      <c r="V131" s="540" t="s">
        <v>64</v>
      </c>
      <c r="W131" s="541"/>
      <c r="X131" s="541"/>
      <c r="Y131" s="541"/>
      <c r="Z131" s="541"/>
      <c r="AA131" s="542"/>
      <c r="AB131" s="148">
        <f>IF(I131+I130=SUM(O130,R130,U130,AA130),I131,"?BRAKE?")</f>
        <v>0</v>
      </c>
      <c r="AC131" s="439">
        <f t="shared" si="0"/>
        <v>0</v>
      </c>
    </row>
    <row r="132" spans="1:30" s="136" customFormat="1" ht="13.5">
      <c r="A132" s="511" t="s">
        <v>126</v>
      </c>
      <c r="B132" s="512"/>
      <c r="C132" s="238">
        <v>299</v>
      </c>
      <c r="D132" s="274">
        <v>187</v>
      </c>
      <c r="E132" s="138">
        <v>114425</v>
      </c>
      <c r="F132" s="121"/>
      <c r="G132" s="137"/>
      <c r="H132" s="137"/>
      <c r="I132" s="93"/>
      <c r="J132" s="153"/>
      <c r="K132" s="151"/>
      <c r="L132" s="151"/>
      <c r="M132" s="152"/>
      <c r="N132" s="344"/>
      <c r="O132" s="344"/>
      <c r="P132" s="152"/>
      <c r="Q132" s="344"/>
      <c r="R132" s="344"/>
      <c r="S132" s="152"/>
      <c r="T132" s="344"/>
      <c r="U132" s="344"/>
      <c r="V132" s="152"/>
      <c r="W132" s="344"/>
      <c r="X132" s="344"/>
      <c r="Y132" s="344"/>
      <c r="Z132" s="344"/>
      <c r="AA132" s="345"/>
      <c r="AB132" s="148">
        <f t="shared" ref="AB132:AB133" si="8">I132</f>
        <v>0</v>
      </c>
      <c r="AC132" s="439">
        <f t="shared" si="0"/>
        <v>0</v>
      </c>
    </row>
    <row r="133" spans="1:30" s="136" customFormat="1" ht="12.75" customHeight="1">
      <c r="A133" s="511" t="s">
        <v>243</v>
      </c>
      <c r="B133" s="512"/>
      <c r="C133" s="238">
        <v>299</v>
      </c>
      <c r="D133" s="274">
        <v>187</v>
      </c>
      <c r="E133" s="138">
        <v>114426</v>
      </c>
      <c r="F133" s="121"/>
      <c r="G133" s="137"/>
      <c r="H133" s="137"/>
      <c r="I133" s="93"/>
      <c r="J133" s="153"/>
      <c r="K133" s="151"/>
      <c r="L133" s="151"/>
      <c r="M133" s="152"/>
      <c r="N133" s="344"/>
      <c r="O133" s="344"/>
      <c r="P133" s="152"/>
      <c r="Q133" s="344"/>
      <c r="R133" s="344"/>
      <c r="S133" s="152"/>
      <c r="T133" s="344"/>
      <c r="U133" s="344"/>
      <c r="V133" s="152"/>
      <c r="W133" s="344"/>
      <c r="X133" s="344"/>
      <c r="Y133" s="344"/>
      <c r="Z133" s="344"/>
      <c r="AA133" s="345"/>
      <c r="AB133" s="148">
        <f t="shared" si="8"/>
        <v>0</v>
      </c>
      <c r="AC133" s="439">
        <f t="shared" si="0"/>
        <v>0</v>
      </c>
    </row>
    <row r="134" spans="1:30" s="136" customFormat="1" ht="13.5">
      <c r="A134" s="511" t="s">
        <v>244</v>
      </c>
      <c r="B134" s="512"/>
      <c r="C134" s="238">
        <v>299</v>
      </c>
      <c r="D134" s="274">
        <v>187</v>
      </c>
      <c r="E134" s="138">
        <v>114431</v>
      </c>
      <c r="F134" s="121"/>
      <c r="G134" s="137"/>
      <c r="H134" s="191"/>
      <c r="I134" s="94"/>
      <c r="J134" s="614" t="s">
        <v>31</v>
      </c>
      <c r="K134" s="615"/>
      <c r="L134" s="616"/>
      <c r="M134" s="560" t="s">
        <v>42</v>
      </c>
      <c r="N134" s="539"/>
      <c r="O134" s="94"/>
      <c r="P134" s="608"/>
      <c r="Q134" s="609"/>
      <c r="R134" s="610"/>
      <c r="S134" s="539" t="s">
        <v>62</v>
      </c>
      <c r="T134" s="539"/>
      <c r="U134" s="94"/>
      <c r="V134" s="560" t="s">
        <v>63</v>
      </c>
      <c r="W134" s="560"/>
      <c r="X134" s="560"/>
      <c r="Y134" s="560"/>
      <c r="Z134" s="560"/>
      <c r="AA134" s="94"/>
      <c r="AB134" s="148">
        <f>IF(I134+I135=SUM(O134,U134,AA134),I134,"?BRAKE?")</f>
        <v>0</v>
      </c>
      <c r="AC134" s="439">
        <f t="shared" si="0"/>
        <v>0</v>
      </c>
    </row>
    <row r="135" spans="1:30" s="136" customFormat="1" ht="13.5">
      <c r="A135" s="444"/>
      <c r="B135" s="338"/>
      <c r="C135" s="162"/>
      <c r="D135" s="163"/>
      <c r="E135" s="164"/>
      <c r="F135" s="121"/>
      <c r="G135" s="137"/>
      <c r="H135" s="137"/>
      <c r="I135" s="151"/>
      <c r="J135" s="617"/>
      <c r="K135" s="618"/>
      <c r="L135" s="619"/>
      <c r="M135" s="540" t="s">
        <v>41</v>
      </c>
      <c r="N135" s="541"/>
      <c r="O135" s="542"/>
      <c r="P135" s="611"/>
      <c r="Q135" s="612"/>
      <c r="R135" s="613"/>
      <c r="S135" s="540" t="s">
        <v>44</v>
      </c>
      <c r="T135" s="541"/>
      <c r="U135" s="542"/>
      <c r="V135" s="540" t="s">
        <v>64</v>
      </c>
      <c r="W135" s="541"/>
      <c r="X135" s="541"/>
      <c r="Y135" s="541"/>
      <c r="Z135" s="541"/>
      <c r="AA135" s="542"/>
      <c r="AB135" s="148">
        <f>IF(I135+I134=SUM(O134,U134,AA134),I135,"?BRAKE?")</f>
        <v>0</v>
      </c>
      <c r="AC135" s="439">
        <f t="shared" si="0"/>
        <v>0</v>
      </c>
    </row>
    <row r="136" spans="1:30" s="136" customFormat="1" ht="13.5">
      <c r="A136" s="511" t="s">
        <v>245</v>
      </c>
      <c r="B136" s="512"/>
      <c r="C136" s="238">
        <v>299</v>
      </c>
      <c r="D136" s="274">
        <v>187</v>
      </c>
      <c r="E136" s="138">
        <v>114433</v>
      </c>
      <c r="F136" s="121"/>
      <c r="G136" s="137"/>
      <c r="H136" s="137"/>
      <c r="I136" s="93"/>
      <c r="J136" s="153"/>
      <c r="K136" s="151"/>
      <c r="L136" s="151"/>
      <c r="M136" s="152"/>
      <c r="N136" s="344"/>
      <c r="O136" s="344"/>
      <c r="P136" s="152"/>
      <c r="Q136" s="344"/>
      <c r="R136" s="344"/>
      <c r="S136" s="152"/>
      <c r="T136" s="344"/>
      <c r="U136" s="344"/>
      <c r="V136" s="152"/>
      <c r="W136" s="344"/>
      <c r="X136" s="344"/>
      <c r="Y136" s="344"/>
      <c r="Z136" s="344"/>
      <c r="AA136" s="345"/>
      <c r="AB136" s="148">
        <f t="shared" ref="AB136" si="9">I136</f>
        <v>0</v>
      </c>
      <c r="AC136" s="439">
        <f t="shared" ref="AC136" si="10">IF(I136&gt;0,(AB136*D136),0)</f>
        <v>0</v>
      </c>
    </row>
    <row r="137" spans="1:30" s="95" customFormat="1" ht="13.5">
      <c r="A137" s="511" t="s">
        <v>246</v>
      </c>
      <c r="B137" s="512"/>
      <c r="C137" s="238">
        <v>299</v>
      </c>
      <c r="D137" s="274">
        <v>187</v>
      </c>
      <c r="E137" s="138">
        <v>114437</v>
      </c>
      <c r="F137" s="121"/>
      <c r="G137" s="137"/>
      <c r="H137" s="191"/>
      <c r="I137" s="94"/>
      <c r="J137" s="614" t="s">
        <v>31</v>
      </c>
      <c r="K137" s="615"/>
      <c r="L137" s="616"/>
      <c r="M137" s="608"/>
      <c r="N137" s="609"/>
      <c r="O137" s="609"/>
      <c r="P137" s="609"/>
      <c r="Q137" s="609"/>
      <c r="R137" s="610"/>
      <c r="S137" s="539" t="s">
        <v>62</v>
      </c>
      <c r="T137" s="539"/>
      <c r="U137" s="94"/>
      <c r="V137" s="560" t="s">
        <v>63</v>
      </c>
      <c r="W137" s="560"/>
      <c r="X137" s="560"/>
      <c r="Y137" s="560"/>
      <c r="Z137" s="560"/>
      <c r="AA137" s="94"/>
      <c r="AB137" s="148">
        <f>IF(I137+I138=SUM(O137,R137,U137,AA137),I137,"?BRAKE?")</f>
        <v>0</v>
      </c>
      <c r="AC137" s="439">
        <f t="shared" si="0"/>
        <v>0</v>
      </c>
    </row>
    <row r="138" spans="1:30" s="95" customFormat="1" ht="13.5">
      <c r="A138" s="444"/>
      <c r="B138" s="338"/>
      <c r="C138" s="162"/>
      <c r="D138" s="163"/>
      <c r="E138" s="164"/>
      <c r="F138" s="121"/>
      <c r="G138" s="137"/>
      <c r="H138" s="137"/>
      <c r="I138" s="151"/>
      <c r="J138" s="617"/>
      <c r="K138" s="618"/>
      <c r="L138" s="619"/>
      <c r="M138" s="611"/>
      <c r="N138" s="612"/>
      <c r="O138" s="612"/>
      <c r="P138" s="612"/>
      <c r="Q138" s="612"/>
      <c r="R138" s="613"/>
      <c r="S138" s="540" t="s">
        <v>44</v>
      </c>
      <c r="T138" s="541"/>
      <c r="U138" s="542"/>
      <c r="V138" s="540" t="s">
        <v>64</v>
      </c>
      <c r="W138" s="541"/>
      <c r="X138" s="541"/>
      <c r="Y138" s="541"/>
      <c r="Z138" s="541"/>
      <c r="AA138" s="542"/>
      <c r="AB138" s="148">
        <f>IF(I138+I137=SUM(O137,R137,U137,AA137),I138,"?BRAKE?")</f>
        <v>0</v>
      </c>
      <c r="AC138" s="439">
        <f t="shared" si="0"/>
        <v>0</v>
      </c>
    </row>
    <row r="139" spans="1:30" ht="13.5">
      <c r="A139" s="511" t="s">
        <v>247</v>
      </c>
      <c r="B139" s="512"/>
      <c r="C139" s="238">
        <v>299</v>
      </c>
      <c r="D139" s="274">
        <v>187</v>
      </c>
      <c r="E139" s="138">
        <v>114438</v>
      </c>
      <c r="F139" s="121"/>
      <c r="G139" s="137"/>
      <c r="H139" s="137"/>
      <c r="I139" s="93"/>
      <c r="J139" s="153"/>
      <c r="K139" s="151"/>
      <c r="L139" s="151"/>
      <c r="M139" s="152"/>
      <c r="N139" s="344"/>
      <c r="O139" s="344"/>
      <c r="P139" s="152"/>
      <c r="Q139" s="344"/>
      <c r="R139" s="344"/>
      <c r="S139" s="152"/>
      <c r="T139" s="344"/>
      <c r="U139" s="344"/>
      <c r="V139" s="152"/>
      <c r="W139" s="344"/>
      <c r="X139" s="344"/>
      <c r="Y139" s="344"/>
      <c r="Z139" s="344"/>
      <c r="AA139" s="345"/>
      <c r="AB139" s="148">
        <f t="shared" ref="AB139:AB140" si="11">I139</f>
        <v>0</v>
      </c>
      <c r="AC139" s="439">
        <f t="shared" ref="AC139:AC140" si="12">IF(I139&gt;0,(AB139*D139),0)</f>
        <v>0</v>
      </c>
      <c r="AD139" s="12"/>
    </row>
    <row r="140" spans="1:30" ht="13.5">
      <c r="A140" s="511" t="s">
        <v>248</v>
      </c>
      <c r="B140" s="512"/>
      <c r="C140" s="238">
        <v>299</v>
      </c>
      <c r="D140" s="274">
        <v>187</v>
      </c>
      <c r="E140" s="138">
        <v>114439</v>
      </c>
      <c r="F140" s="121"/>
      <c r="G140" s="137"/>
      <c r="H140" s="137"/>
      <c r="I140" s="93"/>
      <c r="J140" s="153"/>
      <c r="K140" s="151"/>
      <c r="L140" s="151"/>
      <c r="M140" s="152"/>
      <c r="N140" s="344"/>
      <c r="O140" s="344"/>
      <c r="P140" s="152"/>
      <c r="Q140" s="344"/>
      <c r="R140" s="344"/>
      <c r="S140" s="152"/>
      <c r="T140" s="344"/>
      <c r="U140" s="344"/>
      <c r="V140" s="152"/>
      <c r="W140" s="344"/>
      <c r="X140" s="344"/>
      <c r="Y140" s="344"/>
      <c r="Z140" s="344"/>
      <c r="AA140" s="345"/>
      <c r="AB140" s="148">
        <f t="shared" si="11"/>
        <v>0</v>
      </c>
      <c r="AC140" s="439">
        <f t="shared" si="12"/>
        <v>0</v>
      </c>
      <c r="AD140" s="12"/>
    </row>
    <row r="141" spans="1:30" s="136" customFormat="1" ht="13.5">
      <c r="A141" s="511" t="s">
        <v>127</v>
      </c>
      <c r="B141" s="512"/>
      <c r="C141" s="238">
        <v>299</v>
      </c>
      <c r="D141" s="274">
        <v>187</v>
      </c>
      <c r="E141" s="138">
        <v>114434</v>
      </c>
      <c r="F141" s="121"/>
      <c r="G141" s="137"/>
      <c r="H141" s="191"/>
      <c r="I141" s="94"/>
      <c r="J141" s="614" t="s">
        <v>31</v>
      </c>
      <c r="K141" s="615"/>
      <c r="L141" s="616"/>
      <c r="M141" s="608"/>
      <c r="N141" s="609"/>
      <c r="O141" s="609"/>
      <c r="P141" s="609"/>
      <c r="Q141" s="609"/>
      <c r="R141" s="610"/>
      <c r="S141" s="539" t="s">
        <v>62</v>
      </c>
      <c r="T141" s="539"/>
      <c r="U141" s="94"/>
      <c r="V141" s="560" t="s">
        <v>63</v>
      </c>
      <c r="W141" s="560"/>
      <c r="X141" s="560"/>
      <c r="Y141" s="560"/>
      <c r="Z141" s="560"/>
      <c r="AA141" s="94"/>
      <c r="AB141" s="148">
        <f>IF(I141+I142=SUM(O141,R141,U141,AA141),I141,"?BRAKE?")</f>
        <v>0</v>
      </c>
      <c r="AC141" s="439">
        <f t="shared" si="0"/>
        <v>0</v>
      </c>
    </row>
    <row r="142" spans="1:30" s="136" customFormat="1" ht="13.5">
      <c r="A142" s="444"/>
      <c r="B142" s="338"/>
      <c r="C142" s="163"/>
      <c r="D142" s="163"/>
      <c r="E142" s="164"/>
      <c r="F142" s="121"/>
      <c r="G142" s="137"/>
      <c r="H142" s="137"/>
      <c r="I142" s="151"/>
      <c r="J142" s="617"/>
      <c r="K142" s="618"/>
      <c r="L142" s="619"/>
      <c r="M142" s="611"/>
      <c r="N142" s="612"/>
      <c r="O142" s="612"/>
      <c r="P142" s="612"/>
      <c r="Q142" s="612"/>
      <c r="R142" s="613"/>
      <c r="S142" s="540" t="s">
        <v>44</v>
      </c>
      <c r="T142" s="541"/>
      <c r="U142" s="542"/>
      <c r="V142" s="540" t="s">
        <v>64</v>
      </c>
      <c r="W142" s="541"/>
      <c r="X142" s="541"/>
      <c r="Y142" s="541"/>
      <c r="Z142" s="541"/>
      <c r="AA142" s="542"/>
      <c r="AB142" s="148">
        <f>IF(I142+I141=SUM(O141,R141,U141,AA141),I142,"?BRAKE?")</f>
        <v>0</v>
      </c>
      <c r="AC142" s="439">
        <f t="shared" si="0"/>
        <v>0</v>
      </c>
    </row>
    <row r="143" spans="1:30" s="91" customFormat="1" ht="13.5">
      <c r="A143" s="511" t="s">
        <v>128</v>
      </c>
      <c r="B143" s="512"/>
      <c r="C143" s="238">
        <v>299</v>
      </c>
      <c r="D143" s="274">
        <v>187</v>
      </c>
      <c r="E143" s="138">
        <v>114435</v>
      </c>
      <c r="F143" s="121"/>
      <c r="G143" s="137"/>
      <c r="H143" s="137"/>
      <c r="I143" s="93"/>
      <c r="J143" s="153"/>
      <c r="K143" s="151"/>
      <c r="L143" s="151"/>
      <c r="M143" s="152"/>
      <c r="N143" s="344"/>
      <c r="O143" s="344"/>
      <c r="P143" s="152"/>
      <c r="Q143" s="344"/>
      <c r="R143" s="344"/>
      <c r="S143" s="152"/>
      <c r="T143" s="344"/>
      <c r="U143" s="344"/>
      <c r="V143" s="152"/>
      <c r="W143" s="344"/>
      <c r="X143" s="344"/>
      <c r="Y143" s="344"/>
      <c r="Z143" s="344"/>
      <c r="AA143" s="345"/>
      <c r="AB143" s="148">
        <f t="shared" ref="AB143:AB144" si="13">I143</f>
        <v>0</v>
      </c>
      <c r="AC143" s="439">
        <f t="shared" ref="AC143:AC144" si="14">IF(I143&gt;0,(AB143*D143),0)</f>
        <v>0</v>
      </c>
    </row>
    <row r="144" spans="1:30" ht="13.5">
      <c r="A144" s="511" t="s">
        <v>129</v>
      </c>
      <c r="B144" s="512"/>
      <c r="C144" s="238">
        <v>299</v>
      </c>
      <c r="D144" s="274">
        <v>187</v>
      </c>
      <c r="E144" s="138">
        <v>114436</v>
      </c>
      <c r="F144" s="121"/>
      <c r="G144" s="137"/>
      <c r="H144" s="137"/>
      <c r="I144" s="93"/>
      <c r="J144" s="153"/>
      <c r="K144" s="151"/>
      <c r="L144" s="151"/>
      <c r="M144" s="152"/>
      <c r="N144" s="344"/>
      <c r="O144" s="344"/>
      <c r="P144" s="152"/>
      <c r="Q144" s="344"/>
      <c r="R144" s="344"/>
      <c r="S144" s="152"/>
      <c r="T144" s="344"/>
      <c r="U144" s="344"/>
      <c r="V144" s="152"/>
      <c r="W144" s="344"/>
      <c r="X144" s="344"/>
      <c r="Y144" s="344"/>
      <c r="Z144" s="344"/>
      <c r="AA144" s="345"/>
      <c r="AB144" s="148">
        <f t="shared" si="13"/>
        <v>0</v>
      </c>
      <c r="AC144" s="439">
        <f t="shared" si="14"/>
        <v>0</v>
      </c>
      <c r="AD144" s="12"/>
    </row>
    <row r="145" spans="1:30" s="136" customFormat="1" ht="13.5">
      <c r="A145" s="511" t="s">
        <v>249</v>
      </c>
      <c r="B145" s="512"/>
      <c r="C145" s="238">
        <v>299</v>
      </c>
      <c r="D145" s="274">
        <v>187</v>
      </c>
      <c r="E145" s="138">
        <v>114440</v>
      </c>
      <c r="F145" s="121"/>
      <c r="G145" s="137"/>
      <c r="H145" s="191"/>
      <c r="I145" s="94"/>
      <c r="J145" s="614" t="s">
        <v>31</v>
      </c>
      <c r="K145" s="615"/>
      <c r="L145" s="616"/>
      <c r="M145" s="608"/>
      <c r="N145" s="609"/>
      <c r="O145" s="609"/>
      <c r="P145" s="609"/>
      <c r="Q145" s="609"/>
      <c r="R145" s="610"/>
      <c r="S145" s="539" t="s">
        <v>62</v>
      </c>
      <c r="T145" s="539"/>
      <c r="U145" s="94"/>
      <c r="V145" s="560" t="s">
        <v>63</v>
      </c>
      <c r="W145" s="560"/>
      <c r="X145" s="560"/>
      <c r="Y145" s="560"/>
      <c r="Z145" s="560"/>
      <c r="AA145" s="94"/>
      <c r="AB145" s="148">
        <f>IF(I145+I146=SUM(O145,R145,U145,AA145),I145,"?BRAKE?")</f>
        <v>0</v>
      </c>
      <c r="AC145" s="439">
        <f t="shared" si="0"/>
        <v>0</v>
      </c>
    </row>
    <row r="146" spans="1:30" s="136" customFormat="1" ht="13.5">
      <c r="A146" s="444"/>
      <c r="B146" s="338"/>
      <c r="C146" s="162"/>
      <c r="D146" s="163"/>
      <c r="E146" s="164"/>
      <c r="F146" s="121"/>
      <c r="G146" s="137"/>
      <c r="H146" s="137"/>
      <c r="I146" s="151"/>
      <c r="J146" s="617"/>
      <c r="K146" s="618"/>
      <c r="L146" s="619"/>
      <c r="M146" s="611"/>
      <c r="N146" s="612"/>
      <c r="O146" s="612"/>
      <c r="P146" s="612"/>
      <c r="Q146" s="612"/>
      <c r="R146" s="613"/>
      <c r="S146" s="540" t="s">
        <v>44</v>
      </c>
      <c r="T146" s="541"/>
      <c r="U146" s="542"/>
      <c r="V146" s="540" t="s">
        <v>64</v>
      </c>
      <c r="W146" s="541"/>
      <c r="X146" s="541"/>
      <c r="Y146" s="541"/>
      <c r="Z146" s="541"/>
      <c r="AA146" s="542"/>
      <c r="AB146" s="148">
        <f>IF(I146+I145=SUM(O145,R145,U145,AA145),I146,"?BRAKE?")</f>
        <v>0</v>
      </c>
      <c r="AC146" s="439">
        <f t="shared" si="0"/>
        <v>0</v>
      </c>
    </row>
    <row r="147" spans="1:30" s="136" customFormat="1" ht="13.5">
      <c r="A147" s="511" t="s">
        <v>250</v>
      </c>
      <c r="B147" s="512"/>
      <c r="C147" s="238">
        <v>299</v>
      </c>
      <c r="D147" s="274">
        <v>187</v>
      </c>
      <c r="E147" s="138">
        <v>114441</v>
      </c>
      <c r="F147" s="121"/>
      <c r="G147" s="137"/>
      <c r="H147" s="137"/>
      <c r="I147" s="93"/>
      <c r="J147" s="153"/>
      <c r="K147" s="151"/>
      <c r="L147" s="151"/>
      <c r="M147" s="152"/>
      <c r="N147" s="344"/>
      <c r="O147" s="344"/>
      <c r="P147" s="152"/>
      <c r="Q147" s="344"/>
      <c r="R147" s="344"/>
      <c r="S147" s="152"/>
      <c r="T147" s="344"/>
      <c r="U147" s="344"/>
      <c r="V147" s="152"/>
      <c r="W147" s="344"/>
      <c r="X147" s="344"/>
      <c r="Y147" s="344"/>
      <c r="Z147" s="344"/>
      <c r="AA147" s="345"/>
      <c r="AB147" s="148">
        <f t="shared" ref="AB147:AB148" si="15">I147</f>
        <v>0</v>
      </c>
      <c r="AC147" s="439">
        <f t="shared" ref="AC147:AC148" si="16">IF(I147&gt;0,(AB147*D147),0)</f>
        <v>0</v>
      </c>
    </row>
    <row r="148" spans="1:30" s="136" customFormat="1" ht="13.5">
      <c r="A148" s="511" t="s">
        <v>251</v>
      </c>
      <c r="B148" s="512"/>
      <c r="C148" s="238">
        <v>299</v>
      </c>
      <c r="D148" s="274">
        <v>187</v>
      </c>
      <c r="E148" s="138">
        <v>114442</v>
      </c>
      <c r="F148" s="121"/>
      <c r="G148" s="137"/>
      <c r="H148" s="137"/>
      <c r="I148" s="93"/>
      <c r="J148" s="153"/>
      <c r="K148" s="151"/>
      <c r="L148" s="151"/>
      <c r="M148" s="152"/>
      <c r="N148" s="344"/>
      <c r="O148" s="344"/>
      <c r="P148" s="152"/>
      <c r="Q148" s="344"/>
      <c r="R148" s="344"/>
      <c r="S148" s="152"/>
      <c r="T148" s="344"/>
      <c r="U148" s="344"/>
      <c r="V148" s="152"/>
      <c r="W148" s="344"/>
      <c r="X148" s="344"/>
      <c r="Y148" s="344"/>
      <c r="Z148" s="344"/>
      <c r="AA148" s="345"/>
      <c r="AB148" s="148">
        <f t="shared" si="15"/>
        <v>0</v>
      </c>
      <c r="AC148" s="439">
        <f t="shared" si="16"/>
        <v>0</v>
      </c>
    </row>
    <row r="149" spans="1:30" s="136" customFormat="1" ht="13.5" customHeight="1">
      <c r="A149" s="511" t="s">
        <v>252</v>
      </c>
      <c r="B149" s="512"/>
      <c r="C149" s="238">
        <v>299</v>
      </c>
      <c r="D149" s="274">
        <v>187</v>
      </c>
      <c r="E149" s="138">
        <v>114427</v>
      </c>
      <c r="F149" s="121"/>
      <c r="G149" s="137"/>
      <c r="H149" s="191"/>
      <c r="I149" s="94"/>
      <c r="J149" s="614" t="s">
        <v>31</v>
      </c>
      <c r="K149" s="615"/>
      <c r="L149" s="616"/>
      <c r="M149" s="608"/>
      <c r="N149" s="609"/>
      <c r="O149" s="609"/>
      <c r="P149" s="609"/>
      <c r="Q149" s="609"/>
      <c r="R149" s="610"/>
      <c r="S149" s="622" t="s">
        <v>62</v>
      </c>
      <c r="T149" s="623"/>
      <c r="U149" s="94"/>
      <c r="V149" s="603" t="s">
        <v>63</v>
      </c>
      <c r="W149" s="604"/>
      <c r="X149" s="604"/>
      <c r="Y149" s="604"/>
      <c r="Z149" s="605"/>
      <c r="AA149" s="94"/>
      <c r="AB149" s="148">
        <f>IF(I149+I150=SUM(O149,R149,U149,AA149),I149,"?BRAKE?")</f>
        <v>0</v>
      </c>
      <c r="AC149" s="439">
        <f t="shared" si="0"/>
        <v>0</v>
      </c>
    </row>
    <row r="150" spans="1:30" s="136" customFormat="1" ht="13.5">
      <c r="A150" s="444"/>
      <c r="B150" s="338"/>
      <c r="C150" s="162"/>
      <c r="D150" s="163"/>
      <c r="E150" s="164"/>
      <c r="F150" s="121"/>
      <c r="G150" s="137"/>
      <c r="H150" s="137"/>
      <c r="I150" s="151"/>
      <c r="J150" s="617"/>
      <c r="K150" s="618"/>
      <c r="L150" s="619"/>
      <c r="M150" s="611"/>
      <c r="N150" s="612"/>
      <c r="O150" s="612"/>
      <c r="P150" s="612"/>
      <c r="Q150" s="612"/>
      <c r="R150" s="613"/>
      <c r="S150" s="540" t="s">
        <v>44</v>
      </c>
      <c r="T150" s="606"/>
      <c r="U150" s="607"/>
      <c r="V150" s="540" t="s">
        <v>64</v>
      </c>
      <c r="W150" s="606"/>
      <c r="X150" s="606"/>
      <c r="Y150" s="606"/>
      <c r="Z150" s="606"/>
      <c r="AA150" s="607"/>
      <c r="AB150" s="148">
        <f>IF(I150+I149=SUM(O149,R149,U149,AA149),I150,"?BRAKE?")</f>
        <v>0</v>
      </c>
      <c r="AC150" s="439">
        <f t="shared" si="0"/>
        <v>0</v>
      </c>
    </row>
    <row r="151" spans="1:30" s="136" customFormat="1" ht="13.5">
      <c r="A151" s="511" t="s">
        <v>253</v>
      </c>
      <c r="B151" s="512"/>
      <c r="C151" s="238">
        <v>299</v>
      </c>
      <c r="D151" s="274">
        <v>187</v>
      </c>
      <c r="E151" s="138">
        <v>114428</v>
      </c>
      <c r="F151" s="121"/>
      <c r="G151" s="137"/>
      <c r="H151" s="191"/>
      <c r="I151" s="94"/>
      <c r="J151" s="151"/>
      <c r="K151" s="151"/>
      <c r="L151" s="151"/>
      <c r="M151" s="330"/>
      <c r="N151" s="335"/>
      <c r="O151" s="335"/>
      <c r="P151" s="330"/>
      <c r="Q151" s="335"/>
      <c r="R151" s="335"/>
      <c r="S151" s="330"/>
      <c r="T151" s="335"/>
      <c r="U151" s="335"/>
      <c r="V151" s="330"/>
      <c r="W151" s="335"/>
      <c r="X151" s="335"/>
      <c r="Y151" s="335"/>
      <c r="Z151" s="335"/>
      <c r="AA151" s="341"/>
      <c r="AB151" s="148">
        <f t="shared" ref="AB151:AB153" si="17">I151</f>
        <v>0</v>
      </c>
      <c r="AC151" s="439">
        <f t="shared" si="0"/>
        <v>0</v>
      </c>
    </row>
    <row r="152" spans="1:30" s="136" customFormat="1" ht="13.5">
      <c r="A152" s="511" t="s">
        <v>254</v>
      </c>
      <c r="B152" s="512"/>
      <c r="C152" s="238">
        <v>299</v>
      </c>
      <c r="D152" s="274">
        <v>187</v>
      </c>
      <c r="E152" s="138">
        <v>114429</v>
      </c>
      <c r="F152" s="121"/>
      <c r="G152" s="137"/>
      <c r="H152" s="137"/>
      <c r="I152" s="93"/>
      <c r="J152" s="153"/>
      <c r="K152" s="151"/>
      <c r="L152" s="151"/>
      <c r="M152" s="152"/>
      <c r="N152" s="344"/>
      <c r="O152" s="344"/>
      <c r="P152" s="152"/>
      <c r="Q152" s="344"/>
      <c r="R152" s="344"/>
      <c r="S152" s="152"/>
      <c r="T152" s="344"/>
      <c r="U152" s="344"/>
      <c r="V152" s="152"/>
      <c r="W152" s="344"/>
      <c r="X152" s="344"/>
      <c r="Y152" s="344"/>
      <c r="Z152" s="344"/>
      <c r="AA152" s="345"/>
      <c r="AB152" s="148">
        <f t="shared" si="17"/>
        <v>0</v>
      </c>
      <c r="AC152" s="439">
        <f t="shared" si="0"/>
        <v>0</v>
      </c>
    </row>
    <row r="153" spans="1:30" s="95" customFormat="1" ht="12.75" customHeight="1">
      <c r="A153" s="511" t="s">
        <v>255</v>
      </c>
      <c r="B153" s="512"/>
      <c r="C153" s="238">
        <v>299</v>
      </c>
      <c r="D153" s="274">
        <v>187</v>
      </c>
      <c r="E153" s="138">
        <v>114430</v>
      </c>
      <c r="F153" s="121"/>
      <c r="G153" s="137"/>
      <c r="H153" s="137"/>
      <c r="I153" s="93"/>
      <c r="J153" s="153"/>
      <c r="K153" s="151"/>
      <c r="L153" s="151"/>
      <c r="M153" s="152"/>
      <c r="N153" s="344"/>
      <c r="O153" s="344"/>
      <c r="P153" s="152"/>
      <c r="Q153" s="344"/>
      <c r="R153" s="344"/>
      <c r="S153" s="152"/>
      <c r="T153" s="344"/>
      <c r="U153" s="344"/>
      <c r="V153" s="152"/>
      <c r="W153" s="344"/>
      <c r="X153" s="344"/>
      <c r="Y153" s="344"/>
      <c r="Z153" s="344"/>
      <c r="AA153" s="345"/>
      <c r="AB153" s="148">
        <f t="shared" si="17"/>
        <v>0</v>
      </c>
      <c r="AC153" s="439">
        <f t="shared" si="0"/>
        <v>0</v>
      </c>
    </row>
    <row r="154" spans="1:30" s="95" customFormat="1" ht="12.75" customHeight="1">
      <c r="A154" s="444"/>
      <c r="B154" s="327"/>
      <c r="C154" s="155"/>
      <c r="D154" s="161"/>
      <c r="E154" s="138"/>
      <c r="F154" s="121"/>
      <c r="G154" s="137"/>
      <c r="H154" s="137"/>
      <c r="I154" s="151"/>
      <c r="J154" s="151"/>
      <c r="K154" s="151"/>
      <c r="L154" s="151"/>
      <c r="M154" s="152"/>
      <c r="N154" s="344"/>
      <c r="O154" s="344"/>
      <c r="P154" s="152"/>
      <c r="Q154" s="344"/>
      <c r="R154" s="344"/>
      <c r="S154" s="152"/>
      <c r="T154" s="344"/>
      <c r="U154" s="344"/>
      <c r="V154" s="152"/>
      <c r="W154" s="344"/>
      <c r="X154" s="344"/>
      <c r="Y154" s="344"/>
      <c r="Z154" s="344"/>
      <c r="AA154" s="345"/>
      <c r="AB154" s="148"/>
      <c r="AC154" s="439"/>
    </row>
    <row r="155" spans="1:30" s="92" customFormat="1" ht="13.5">
      <c r="A155" s="511" t="s">
        <v>256</v>
      </c>
      <c r="B155" s="512"/>
      <c r="C155" s="239">
        <v>279</v>
      </c>
      <c r="D155" s="275">
        <v>176</v>
      </c>
      <c r="E155" s="138">
        <v>114596</v>
      </c>
      <c r="F155" s="121"/>
      <c r="G155" s="137"/>
      <c r="H155" s="137"/>
      <c r="I155" s="93"/>
      <c r="J155" s="153"/>
      <c r="K155" s="151"/>
      <c r="L155" s="151"/>
      <c r="M155" s="152"/>
      <c r="N155" s="344"/>
      <c r="O155" s="344"/>
      <c r="P155" s="152"/>
      <c r="Q155" s="344"/>
      <c r="R155" s="344"/>
      <c r="S155" s="152"/>
      <c r="T155" s="344"/>
      <c r="U155" s="344"/>
      <c r="V155" s="152"/>
      <c r="W155" s="344"/>
      <c r="X155" s="344"/>
      <c r="Y155" s="344"/>
      <c r="Z155" s="344"/>
      <c r="AA155" s="345"/>
      <c r="AB155" s="148">
        <f>I155</f>
        <v>0</v>
      </c>
      <c r="AC155" s="439">
        <f>IF(I155&gt;0,(AB155*D155),0)</f>
        <v>0</v>
      </c>
    </row>
    <row r="156" spans="1:30" s="92" customFormat="1" ht="13.5">
      <c r="A156" s="511" t="s">
        <v>257</v>
      </c>
      <c r="B156" s="512"/>
      <c r="C156" s="239">
        <v>279</v>
      </c>
      <c r="D156" s="275">
        <v>176</v>
      </c>
      <c r="E156" s="138">
        <v>114597</v>
      </c>
      <c r="F156" s="121"/>
      <c r="G156" s="137"/>
      <c r="H156" s="191"/>
      <c r="I156" s="94"/>
      <c r="J156" s="153"/>
      <c r="K156" s="151"/>
      <c r="L156" s="151"/>
      <c r="M156" s="152"/>
      <c r="N156" s="344"/>
      <c r="O156" s="344"/>
      <c r="P156" s="152"/>
      <c r="Q156" s="344"/>
      <c r="R156" s="344"/>
      <c r="S156" s="152"/>
      <c r="T156" s="344"/>
      <c r="U156" s="344"/>
      <c r="V156" s="152"/>
      <c r="W156" s="344"/>
      <c r="X156" s="344"/>
      <c r="Y156" s="344"/>
      <c r="Z156" s="344"/>
      <c r="AA156" s="345"/>
      <c r="AB156" s="148">
        <f>I156</f>
        <v>0</v>
      </c>
      <c r="AC156" s="439">
        <f>IF(I156&gt;0,(AB156*D156),0)</f>
        <v>0</v>
      </c>
    </row>
    <row r="157" spans="1:30" s="95" customFormat="1" ht="13.5">
      <c r="A157" s="444"/>
      <c r="B157" s="327"/>
      <c r="C157" s="155"/>
      <c r="D157" s="158"/>
      <c r="E157" s="138"/>
      <c r="F157" s="121"/>
      <c r="G157" s="137"/>
      <c r="H157" s="137"/>
      <c r="I157" s="151"/>
      <c r="J157" s="151"/>
      <c r="K157" s="151"/>
      <c r="L157" s="151"/>
      <c r="M157" s="152"/>
      <c r="N157" s="344"/>
      <c r="O157" s="344"/>
      <c r="P157" s="152"/>
      <c r="Q157" s="344"/>
      <c r="R157" s="344"/>
      <c r="S157" s="152"/>
      <c r="T157" s="344"/>
      <c r="U157" s="344"/>
      <c r="V157" s="152"/>
      <c r="W157" s="344"/>
      <c r="X157" s="344"/>
      <c r="Y157" s="344"/>
      <c r="Z157" s="344"/>
      <c r="AA157" s="345"/>
      <c r="AB157" s="148"/>
      <c r="AC157" s="439"/>
    </row>
    <row r="158" spans="1:30" ht="13.5">
      <c r="A158" s="511" t="s">
        <v>263</v>
      </c>
      <c r="B158" s="512"/>
      <c r="C158" s="238">
        <v>219</v>
      </c>
      <c r="D158" s="274">
        <v>143</v>
      </c>
      <c r="E158" s="138">
        <v>114598</v>
      </c>
      <c r="F158" s="121"/>
      <c r="G158" s="137"/>
      <c r="H158" s="137"/>
      <c r="I158" s="93"/>
      <c r="J158" s="153"/>
      <c r="K158" s="151"/>
      <c r="L158" s="151"/>
      <c r="M158" s="152"/>
      <c r="N158" s="344"/>
      <c r="O158" s="344"/>
      <c r="P158" s="152"/>
      <c r="Q158" s="344"/>
      <c r="R158" s="344"/>
      <c r="S158" s="152"/>
      <c r="T158" s="344"/>
      <c r="U158" s="344"/>
      <c r="V158" s="152"/>
      <c r="W158" s="344"/>
      <c r="X158" s="344"/>
      <c r="Y158" s="344"/>
      <c r="Z158" s="344"/>
      <c r="AA158" s="345"/>
      <c r="AB158" s="148">
        <f t="shared" ref="AB158:AB166" si="18">I158</f>
        <v>0</v>
      </c>
      <c r="AC158" s="439">
        <f>IF(I158&gt;0,(AB158*D158),0)</f>
        <v>0</v>
      </c>
      <c r="AD158" s="12"/>
    </row>
    <row r="159" spans="1:30" ht="13.5">
      <c r="A159" s="511" t="s">
        <v>264</v>
      </c>
      <c r="B159" s="512"/>
      <c r="C159" s="238">
        <v>219</v>
      </c>
      <c r="D159" s="274">
        <v>143</v>
      </c>
      <c r="E159" s="138">
        <v>114599</v>
      </c>
      <c r="F159" s="121"/>
      <c r="G159" s="137"/>
      <c r="H159" s="137"/>
      <c r="I159" s="93"/>
      <c r="J159" s="153"/>
      <c r="K159" s="151"/>
      <c r="L159" s="151"/>
      <c r="M159" s="152"/>
      <c r="N159" s="344"/>
      <c r="O159" s="344" t="s">
        <v>58</v>
      </c>
      <c r="P159" s="152"/>
      <c r="Q159" s="344"/>
      <c r="R159" s="344"/>
      <c r="S159" s="152"/>
      <c r="T159" s="344"/>
      <c r="U159" s="344"/>
      <c r="V159" s="152"/>
      <c r="W159" s="344"/>
      <c r="X159" s="344"/>
      <c r="Y159" s="344"/>
      <c r="Z159" s="344"/>
      <c r="AA159" s="345"/>
      <c r="AB159" s="148">
        <f t="shared" si="18"/>
        <v>0</v>
      </c>
      <c r="AC159" s="439">
        <f>IF(I159&gt;0,(AB159*D159),0)</f>
        <v>0</v>
      </c>
      <c r="AD159" s="12"/>
    </row>
    <row r="160" spans="1:30" s="136" customFormat="1" ht="13.5">
      <c r="A160" s="444"/>
      <c r="B160" s="327"/>
      <c r="C160" s="155"/>
      <c r="D160" s="158"/>
      <c r="E160" s="138"/>
      <c r="F160" s="121"/>
      <c r="G160" s="137"/>
      <c r="H160" s="137"/>
      <c r="I160" s="151"/>
      <c r="J160" s="151"/>
      <c r="K160" s="151"/>
      <c r="L160" s="151"/>
      <c r="M160" s="152"/>
      <c r="N160" s="344"/>
      <c r="O160" s="344"/>
      <c r="P160" s="152"/>
      <c r="Q160" s="344"/>
      <c r="R160" s="344"/>
      <c r="S160" s="152"/>
      <c r="T160" s="344"/>
      <c r="U160" s="344"/>
      <c r="V160" s="152"/>
      <c r="W160" s="344"/>
      <c r="X160" s="344"/>
      <c r="Y160" s="344"/>
      <c r="Z160" s="344"/>
      <c r="AA160" s="345"/>
      <c r="AB160" s="148"/>
      <c r="AC160" s="439"/>
    </row>
    <row r="161" spans="1:30" s="95" customFormat="1" ht="13.5">
      <c r="A161" s="511" t="s">
        <v>258</v>
      </c>
      <c r="B161" s="512"/>
      <c r="C161" s="238">
        <v>219</v>
      </c>
      <c r="D161" s="274">
        <v>143</v>
      </c>
      <c r="E161" s="138">
        <v>114604</v>
      </c>
      <c r="F161" s="121"/>
      <c r="G161" s="137"/>
      <c r="H161" s="137"/>
      <c r="I161" s="93"/>
      <c r="J161" s="153"/>
      <c r="K161" s="151"/>
      <c r="L161" s="151"/>
      <c r="M161" s="152"/>
      <c r="N161" s="344"/>
      <c r="O161" s="344"/>
      <c r="P161" s="152"/>
      <c r="Q161" s="344"/>
      <c r="R161" s="344"/>
      <c r="S161" s="344"/>
      <c r="T161" s="344"/>
      <c r="U161" s="344"/>
      <c r="V161" s="344"/>
      <c r="W161" s="344"/>
      <c r="X161" s="344"/>
      <c r="Y161" s="344"/>
      <c r="Z161" s="344"/>
      <c r="AA161" s="344"/>
      <c r="AB161" s="148">
        <f t="shared" ref="AB161:AB162" si="19">I161</f>
        <v>0</v>
      </c>
      <c r="AC161" s="439">
        <f>IF(I161&gt;0,(AB161*D161),0)</f>
        <v>0</v>
      </c>
    </row>
    <row r="162" spans="1:30" s="95" customFormat="1" ht="13.5">
      <c r="A162" s="511" t="s">
        <v>259</v>
      </c>
      <c r="B162" s="512"/>
      <c r="C162" s="238">
        <v>219</v>
      </c>
      <c r="D162" s="274">
        <v>143</v>
      </c>
      <c r="E162" s="138">
        <v>114605</v>
      </c>
      <c r="F162" s="121"/>
      <c r="G162" s="137"/>
      <c r="H162" s="137"/>
      <c r="I162" s="93"/>
      <c r="J162" s="153"/>
      <c r="K162" s="151"/>
      <c r="L162" s="151"/>
      <c r="M162" s="152"/>
      <c r="N162" s="344"/>
      <c r="O162" s="344"/>
      <c r="P162" s="152"/>
      <c r="Q162" s="344"/>
      <c r="R162" s="344"/>
      <c r="S162" s="344"/>
      <c r="T162" s="344"/>
      <c r="U162" s="344"/>
      <c r="V162" s="344"/>
      <c r="W162" s="344"/>
      <c r="X162" s="344"/>
      <c r="Y162" s="344"/>
      <c r="Z162" s="344"/>
      <c r="AA162" s="344"/>
      <c r="AB162" s="148">
        <f t="shared" si="19"/>
        <v>0</v>
      </c>
      <c r="AC162" s="439">
        <f>IF(I162&gt;0,(AB162*D162),0)</f>
        <v>0</v>
      </c>
    </row>
    <row r="163" spans="1:30" s="136" customFormat="1" ht="13.5">
      <c r="A163" s="444"/>
      <c r="B163" s="327"/>
      <c r="C163" s="155"/>
      <c r="D163" s="158"/>
      <c r="E163" s="138"/>
      <c r="F163" s="121"/>
      <c r="G163" s="137"/>
      <c r="H163" s="137"/>
      <c r="I163" s="229"/>
      <c r="J163" s="151"/>
      <c r="K163" s="151"/>
      <c r="L163" s="151"/>
      <c r="M163" s="152"/>
      <c r="N163" s="344"/>
      <c r="O163" s="344"/>
      <c r="P163" s="152"/>
      <c r="Q163" s="344"/>
      <c r="R163" s="344"/>
      <c r="S163" s="152"/>
      <c r="T163" s="344"/>
      <c r="U163" s="344"/>
      <c r="V163" s="152"/>
      <c r="W163" s="344"/>
      <c r="X163" s="344"/>
      <c r="Y163" s="344"/>
      <c r="Z163" s="344"/>
      <c r="AA163" s="345"/>
      <c r="AB163" s="148"/>
      <c r="AC163" s="439"/>
    </row>
    <row r="164" spans="1:30" s="136" customFormat="1" ht="13.5">
      <c r="A164" s="511" t="s">
        <v>260</v>
      </c>
      <c r="B164" s="512"/>
      <c r="C164" s="238">
        <v>219</v>
      </c>
      <c r="D164" s="274">
        <v>143</v>
      </c>
      <c r="E164" s="138">
        <v>114601</v>
      </c>
      <c r="F164" s="121"/>
      <c r="G164" s="137"/>
      <c r="H164" s="137"/>
      <c r="I164" s="93"/>
      <c r="J164" s="153"/>
      <c r="K164" s="151"/>
      <c r="L164" s="151"/>
      <c r="M164" s="152"/>
      <c r="N164" s="344"/>
      <c r="O164" s="344"/>
      <c r="P164" s="152"/>
      <c r="Q164" s="344"/>
      <c r="R164" s="344"/>
      <c r="S164" s="152"/>
      <c r="T164" s="344"/>
      <c r="U164" s="344"/>
      <c r="V164" s="152"/>
      <c r="W164" s="344"/>
      <c r="X164" s="344"/>
      <c r="Y164" s="344"/>
      <c r="Z164" s="344"/>
      <c r="AA164" s="345"/>
      <c r="AB164" s="148">
        <f t="shared" ref="AB164" si="20">I164</f>
        <v>0</v>
      </c>
      <c r="AC164" s="439">
        <f>IF(I164&gt;0,(AB164*D164),0)</f>
        <v>0</v>
      </c>
    </row>
    <row r="165" spans="1:30" ht="13.5">
      <c r="A165" s="511" t="s">
        <v>261</v>
      </c>
      <c r="B165" s="512"/>
      <c r="C165" s="238">
        <v>219</v>
      </c>
      <c r="D165" s="274">
        <v>143</v>
      </c>
      <c r="E165" s="138">
        <v>114602</v>
      </c>
      <c r="F165" s="121"/>
      <c r="G165" s="137"/>
      <c r="H165" s="137"/>
      <c r="I165" s="93"/>
      <c r="J165" s="153"/>
      <c r="K165" s="151"/>
      <c r="L165" s="151"/>
      <c r="M165" s="152"/>
      <c r="N165" s="344"/>
      <c r="O165" s="344"/>
      <c r="P165" s="152"/>
      <c r="Q165" s="344"/>
      <c r="R165" s="344"/>
      <c r="S165" s="152"/>
      <c r="T165" s="344"/>
      <c r="U165" s="344"/>
      <c r="V165" s="152"/>
      <c r="W165" s="344"/>
      <c r="X165" s="344"/>
      <c r="Y165" s="344"/>
      <c r="Z165" s="344"/>
      <c r="AA165" s="345"/>
      <c r="AB165" s="148">
        <f t="shared" si="18"/>
        <v>0</v>
      </c>
      <c r="AC165" s="439">
        <f>IF(I165&gt;0,(AB165*D165),0)</f>
        <v>0</v>
      </c>
      <c r="AD165" s="12"/>
    </row>
    <row r="166" spans="1:30" ht="14" thickBot="1">
      <c r="A166" s="576" t="s">
        <v>262</v>
      </c>
      <c r="B166" s="577"/>
      <c r="C166" s="445">
        <v>219</v>
      </c>
      <c r="D166" s="446">
        <v>143</v>
      </c>
      <c r="E166" s="447">
        <v>114603</v>
      </c>
      <c r="F166" s="448"/>
      <c r="G166" s="449"/>
      <c r="H166" s="450"/>
      <c r="I166" s="451"/>
      <c r="J166" s="452"/>
      <c r="K166" s="452"/>
      <c r="L166" s="452"/>
      <c r="M166" s="453"/>
      <c r="N166" s="454"/>
      <c r="O166" s="454"/>
      <c r="P166" s="453"/>
      <c r="Q166" s="454"/>
      <c r="R166" s="454"/>
      <c r="S166" s="453"/>
      <c r="T166" s="454"/>
      <c r="U166" s="454"/>
      <c r="V166" s="453"/>
      <c r="W166" s="454"/>
      <c r="X166" s="454"/>
      <c r="Y166" s="454"/>
      <c r="Z166" s="454"/>
      <c r="AA166" s="455"/>
      <c r="AB166" s="456">
        <f t="shared" si="18"/>
        <v>0</v>
      </c>
      <c r="AC166" s="457">
        <f>IF(I166&gt;0,(AB166*D166),0)</f>
        <v>0</v>
      </c>
      <c r="AD166" s="12"/>
    </row>
    <row r="167" spans="1:30" s="136" customFormat="1" ht="13.5">
      <c r="A167" s="202"/>
      <c r="B167" s="202"/>
      <c r="C167" s="203"/>
      <c r="D167" s="204"/>
      <c r="E167" s="137"/>
      <c r="F167" s="137"/>
      <c r="G167" s="137"/>
      <c r="H167" s="137"/>
      <c r="I167" s="212"/>
      <c r="J167" s="209"/>
      <c r="K167" s="209"/>
      <c r="L167" s="209"/>
      <c r="M167" s="208"/>
      <c r="N167" s="210"/>
      <c r="O167" s="210"/>
      <c r="P167" s="208"/>
      <c r="Q167" s="210"/>
      <c r="R167" s="210"/>
      <c r="S167" s="208"/>
      <c r="T167" s="210"/>
      <c r="U167" s="210"/>
      <c r="V167" s="208"/>
      <c r="W167" s="208"/>
      <c r="X167" s="208"/>
      <c r="Y167" s="208"/>
      <c r="Z167" s="211"/>
      <c r="AA167" s="211"/>
      <c r="AB167" s="205"/>
      <c r="AC167" s="5"/>
    </row>
    <row r="168" spans="1:30" ht="13.5" customHeight="1">
      <c r="A168" s="363" t="s">
        <v>94</v>
      </c>
      <c r="B168" s="146"/>
      <c r="C168" s="13"/>
      <c r="D168" s="75"/>
      <c r="E168" s="12"/>
      <c r="F168" s="85"/>
      <c r="G168" s="146"/>
      <c r="H168" s="146"/>
      <c r="I168" s="12"/>
      <c r="J168" s="12"/>
      <c r="K168" s="146"/>
      <c r="L168" s="146"/>
      <c r="M168" s="12"/>
      <c r="N168" s="12"/>
      <c r="O168" s="146"/>
      <c r="P168" s="146"/>
      <c r="Q168" s="12"/>
      <c r="R168" s="12"/>
      <c r="S168" s="12"/>
      <c r="T168" s="146"/>
      <c r="U168" s="146"/>
      <c r="V168" s="12"/>
      <c r="W168" s="12"/>
      <c r="X168" s="12"/>
      <c r="Y168" s="95"/>
      <c r="Z168" s="146"/>
      <c r="AA168" s="12"/>
      <c r="AB168" s="12"/>
      <c r="AC168" s="12"/>
      <c r="AD168" s="12"/>
    </row>
    <row r="169" spans="1:30" s="136" customFormat="1" ht="3" customHeight="1" thickBot="1">
      <c r="A169" s="363"/>
      <c r="B169" s="146"/>
      <c r="C169" s="13"/>
      <c r="D169" s="75"/>
      <c r="F169" s="146"/>
      <c r="G169" s="146"/>
      <c r="H169" s="146"/>
      <c r="K169" s="146"/>
      <c r="L169" s="146"/>
      <c r="O169" s="146"/>
      <c r="P169" s="146"/>
      <c r="T169" s="146"/>
      <c r="U169" s="146"/>
      <c r="Z169" s="146"/>
    </row>
    <row r="170" spans="1:30" ht="13.5" customHeight="1">
      <c r="A170" s="366" t="s">
        <v>95</v>
      </c>
      <c r="B170" s="367" t="s">
        <v>50</v>
      </c>
      <c r="C170" s="368" t="s">
        <v>172</v>
      </c>
      <c r="D170" s="369" t="s">
        <v>68</v>
      </c>
      <c r="E170" s="370"/>
      <c r="F170" s="371"/>
      <c r="G170" s="371"/>
      <c r="H170" s="371"/>
      <c r="I170" s="372"/>
      <c r="J170" s="373">
        <v>22.5</v>
      </c>
      <c r="K170" s="374"/>
      <c r="L170" s="374">
        <v>23.5</v>
      </c>
      <c r="M170" s="374"/>
      <c r="N170" s="374">
        <v>24.5</v>
      </c>
      <c r="O170" s="374"/>
      <c r="P170" s="374">
        <v>25.5</v>
      </c>
      <c r="Q170" s="373"/>
      <c r="R170" s="373">
        <v>26.5</v>
      </c>
      <c r="S170" s="373"/>
      <c r="T170" s="374">
        <v>27.5</v>
      </c>
      <c r="U170" s="374"/>
      <c r="V170" s="375">
        <v>28.5</v>
      </c>
      <c r="W170" s="373"/>
      <c r="X170" s="373">
        <v>29.5</v>
      </c>
      <c r="Y170" s="374"/>
      <c r="Z170" s="374"/>
      <c r="AA170" s="374"/>
      <c r="AB170" s="370"/>
      <c r="AC170" s="376"/>
      <c r="AD170" s="26"/>
    </row>
    <row r="171" spans="1:30" s="136" customFormat="1" ht="13.5" customHeight="1">
      <c r="A171" s="377" t="s">
        <v>201</v>
      </c>
      <c r="B171" s="63" t="s">
        <v>49</v>
      </c>
      <c r="C171" s="240">
        <v>899</v>
      </c>
      <c r="D171" s="273">
        <v>616</v>
      </c>
      <c r="E171" s="192">
        <v>603024</v>
      </c>
      <c r="F171" s="257"/>
      <c r="G171" s="312"/>
      <c r="H171" s="312"/>
      <c r="I171" s="190"/>
      <c r="J171" s="188"/>
      <c r="K171" s="187"/>
      <c r="L171" s="495"/>
      <c r="M171" s="516"/>
      <c r="N171" s="94"/>
      <c r="O171" s="516"/>
      <c r="P171" s="94"/>
      <c r="Q171" s="621"/>
      <c r="R171" s="94"/>
      <c r="S171" s="518"/>
      <c r="T171" s="94"/>
      <c r="U171" s="620"/>
      <c r="V171" s="188"/>
      <c r="W171" s="517"/>
      <c r="X171" s="94"/>
      <c r="Y171" s="574"/>
      <c r="Z171" s="574"/>
      <c r="AA171" s="572"/>
      <c r="AB171" s="192">
        <f>SUM(I171:AA171)</f>
        <v>0</v>
      </c>
      <c r="AC171" s="378">
        <f>IF(AB171&gt;0,(AB171*D171),0)</f>
        <v>0</v>
      </c>
      <c r="AD171" s="78"/>
    </row>
    <row r="172" spans="1:30" s="136" customFormat="1" ht="13.5" customHeight="1">
      <c r="A172" s="377" t="s">
        <v>200</v>
      </c>
      <c r="B172" s="63" t="s">
        <v>49</v>
      </c>
      <c r="C172" s="240">
        <v>849</v>
      </c>
      <c r="D172" s="273">
        <v>599.5</v>
      </c>
      <c r="E172" s="192">
        <v>603026</v>
      </c>
      <c r="F172" s="257"/>
      <c r="G172" s="312"/>
      <c r="H172" s="312"/>
      <c r="I172" s="190"/>
      <c r="J172" s="94"/>
      <c r="K172" s="188"/>
      <c r="L172" s="94"/>
      <c r="M172" s="517"/>
      <c r="N172" s="94"/>
      <c r="O172" s="621"/>
      <c r="P172" s="94"/>
      <c r="Q172" s="518"/>
      <c r="R172" s="94"/>
      <c r="S172" s="517"/>
      <c r="T172" s="94"/>
      <c r="U172" s="518"/>
      <c r="V172" s="94"/>
      <c r="W172" s="517"/>
      <c r="X172" s="187"/>
      <c r="Y172" s="575"/>
      <c r="Z172" s="575"/>
      <c r="AA172" s="573"/>
      <c r="AB172" s="192">
        <f t="shared" ref="AB172:AB173" si="21">SUM(I172:AA172)</f>
        <v>0</v>
      </c>
      <c r="AC172" s="378">
        <f t="shared" ref="AC172:AC173" si="22">IF(AB172&gt;0,(AB172*D172),0)</f>
        <v>0</v>
      </c>
      <c r="AD172" s="78"/>
    </row>
    <row r="173" spans="1:30" s="136" customFormat="1" ht="13.5" customHeight="1">
      <c r="A173" s="377" t="s">
        <v>202</v>
      </c>
      <c r="B173" s="63" t="s">
        <v>49</v>
      </c>
      <c r="C173" s="240">
        <v>729</v>
      </c>
      <c r="D173" s="273">
        <v>500.5</v>
      </c>
      <c r="E173" s="192">
        <v>603029</v>
      </c>
      <c r="F173" s="257"/>
      <c r="G173" s="312"/>
      <c r="H173" s="312"/>
      <c r="I173" s="190"/>
      <c r="J173" s="187"/>
      <c r="K173" s="188"/>
      <c r="L173" s="94"/>
      <c r="M173" s="517"/>
      <c r="N173" s="94"/>
      <c r="O173" s="621"/>
      <c r="P173" s="94"/>
      <c r="Q173" s="518"/>
      <c r="R173" s="94"/>
      <c r="S173" s="517"/>
      <c r="T173" s="94"/>
      <c r="U173" s="518"/>
      <c r="V173" s="94"/>
      <c r="W173" s="517"/>
      <c r="X173" s="188"/>
      <c r="Y173" s="575"/>
      <c r="Z173" s="575"/>
      <c r="AA173" s="573"/>
      <c r="AB173" s="192">
        <f t="shared" si="21"/>
        <v>0</v>
      </c>
      <c r="AC173" s="378">
        <f t="shared" si="22"/>
        <v>0</v>
      </c>
      <c r="AD173" s="78"/>
    </row>
    <row r="174" spans="1:30" s="136" customFormat="1" ht="13.5" customHeight="1">
      <c r="A174" s="377" t="s">
        <v>123</v>
      </c>
      <c r="B174" s="63" t="s">
        <v>49</v>
      </c>
      <c r="C174" s="240">
        <v>729</v>
      </c>
      <c r="D174" s="273">
        <v>500.5</v>
      </c>
      <c r="E174" s="192">
        <v>603038</v>
      </c>
      <c r="F174" s="257"/>
      <c r="G174" s="312"/>
      <c r="H174" s="312"/>
      <c r="I174" s="190"/>
      <c r="J174" s="189"/>
      <c r="K174" s="322"/>
      <c r="L174" s="94"/>
      <c r="M174" s="518"/>
      <c r="N174" s="495"/>
      <c r="O174" s="517"/>
      <c r="P174" s="495"/>
      <c r="Q174" s="517"/>
      <c r="R174" s="94"/>
      <c r="S174" s="517"/>
      <c r="T174" s="495"/>
      <c r="U174" s="517"/>
      <c r="V174" s="187"/>
      <c r="W174" s="517"/>
      <c r="X174" s="188"/>
      <c r="Y174" s="575"/>
      <c r="Z174" s="575"/>
      <c r="AA174" s="573"/>
      <c r="AB174" s="192">
        <f>SUM(I174:AA174)</f>
        <v>0</v>
      </c>
      <c r="AC174" s="378">
        <f>IF(AB174&gt;0,(AB174*D174),0)</f>
        <v>0</v>
      </c>
      <c r="AD174" s="78"/>
    </row>
    <row r="175" spans="1:30" s="136" customFormat="1" ht="13.5" customHeight="1">
      <c r="A175" s="377" t="s">
        <v>280</v>
      </c>
      <c r="B175" s="63" t="s">
        <v>49</v>
      </c>
      <c r="C175" s="240">
        <v>629</v>
      </c>
      <c r="D175" s="273">
        <v>434.5</v>
      </c>
      <c r="E175" s="192">
        <v>603046</v>
      </c>
      <c r="F175" s="257"/>
      <c r="G175" s="312"/>
      <c r="H175" s="312"/>
      <c r="I175" s="263"/>
      <c r="J175" s="94"/>
      <c r="K175" s="264"/>
      <c r="L175" s="94"/>
      <c r="M175" s="340"/>
      <c r="N175" s="94"/>
      <c r="O175" s="340"/>
      <c r="P175" s="94"/>
      <c r="Q175" s="340"/>
      <c r="R175" s="94"/>
      <c r="S175" s="340"/>
      <c r="T175" s="94"/>
      <c r="U175" s="340"/>
      <c r="V175" s="189"/>
      <c r="W175" s="340"/>
      <c r="X175" s="189"/>
      <c r="Y175" s="343"/>
      <c r="Z175" s="343"/>
      <c r="AA175" s="310"/>
      <c r="AB175" s="192">
        <f>SUM(I175:AA175)</f>
        <v>0</v>
      </c>
      <c r="AC175" s="378">
        <f>IF(AB175&gt;0,(AB175*D175),0)</f>
        <v>0</v>
      </c>
      <c r="AD175" s="78"/>
    </row>
    <row r="176" spans="1:30" ht="13.5" customHeight="1">
      <c r="A176" s="379" t="s">
        <v>54</v>
      </c>
      <c r="B176" s="380"/>
      <c r="C176" s="381"/>
      <c r="D176" s="361"/>
      <c r="E176" s="312"/>
      <c r="F176" s="312"/>
      <c r="G176" s="312"/>
      <c r="H176" s="312"/>
      <c r="I176" s="230">
        <v>22.5</v>
      </c>
      <c r="J176" s="133"/>
      <c r="K176" s="133">
        <v>23.5</v>
      </c>
      <c r="L176" s="133"/>
      <c r="M176" s="133">
        <v>24.5</v>
      </c>
      <c r="N176" s="133"/>
      <c r="O176" s="133">
        <v>25.5</v>
      </c>
      <c r="P176" s="133"/>
      <c r="Q176" s="133">
        <v>26.5</v>
      </c>
      <c r="R176" s="133"/>
      <c r="S176" s="133">
        <v>27.5</v>
      </c>
      <c r="T176" s="133"/>
      <c r="U176" s="133">
        <v>28.5</v>
      </c>
      <c r="V176" s="133"/>
      <c r="W176" s="142">
        <v>29.5</v>
      </c>
      <c r="X176" s="133"/>
      <c r="Y176" s="133">
        <v>30.5</v>
      </c>
      <c r="Z176" s="133"/>
      <c r="AA176" s="133"/>
      <c r="AB176" s="312"/>
      <c r="AC176" s="382"/>
      <c r="AD176" s="26"/>
    </row>
    <row r="177" spans="1:30" s="136" customFormat="1" ht="13.5">
      <c r="A177" s="383" t="s">
        <v>265</v>
      </c>
      <c r="B177" s="63" t="s">
        <v>82</v>
      </c>
      <c r="C177" s="240">
        <v>849</v>
      </c>
      <c r="D177" s="273">
        <v>594</v>
      </c>
      <c r="E177" s="192">
        <v>604010</v>
      </c>
      <c r="F177" s="257"/>
      <c r="G177" s="312"/>
      <c r="H177" s="312"/>
      <c r="I177" s="190"/>
      <c r="J177" s="574"/>
      <c r="K177" s="187"/>
      <c r="L177" s="572"/>
      <c r="M177" s="94"/>
      <c r="N177" s="624"/>
      <c r="O177" s="94"/>
      <c r="P177" s="624"/>
      <c r="Q177" s="94"/>
      <c r="R177" s="206"/>
      <c r="S177" s="94"/>
      <c r="T177" s="627"/>
      <c r="U177" s="94"/>
      <c r="V177" s="265"/>
      <c r="W177" s="94"/>
      <c r="X177" s="265"/>
      <c r="Y177" s="265"/>
      <c r="Z177" s="265"/>
      <c r="AA177" s="266"/>
      <c r="AB177" s="192">
        <f>SUM(I177:AA177)</f>
        <v>0</v>
      </c>
      <c r="AC177" s="378">
        <f>IF(AB177&gt;0,AB177*D177,0)+(T177*Z177)</f>
        <v>0</v>
      </c>
      <c r="AD177" s="78"/>
    </row>
    <row r="178" spans="1:30" s="136" customFormat="1" ht="13.5">
      <c r="A178" s="383" t="s">
        <v>266</v>
      </c>
      <c r="B178" s="63" t="s">
        <v>51</v>
      </c>
      <c r="C178" s="240">
        <v>849</v>
      </c>
      <c r="D178" s="273">
        <v>594</v>
      </c>
      <c r="E178" s="192">
        <v>604011</v>
      </c>
      <c r="F178" s="257"/>
      <c r="G178" s="312"/>
      <c r="H178" s="312"/>
      <c r="I178" s="190"/>
      <c r="J178" s="575"/>
      <c r="K178" s="188"/>
      <c r="L178" s="573"/>
      <c r="M178" s="94"/>
      <c r="N178" s="625"/>
      <c r="O178" s="94"/>
      <c r="P178" s="628"/>
      <c r="Q178" s="94"/>
      <c r="R178" s="276"/>
      <c r="S178" s="94"/>
      <c r="T178" s="628"/>
      <c r="U178" s="94"/>
      <c r="V178" s="231"/>
      <c r="W178" s="94"/>
      <c r="X178" s="231"/>
      <c r="Y178" s="231"/>
      <c r="Z178" s="231"/>
      <c r="AA178" s="267"/>
      <c r="AB178" s="192">
        <f>SUM(I178:AA178)</f>
        <v>0</v>
      </c>
      <c r="AC178" s="378">
        <f>IF(AB178&gt;0,AB178*D178,0)+(T178*Z178)</f>
        <v>0</v>
      </c>
      <c r="AD178" s="78"/>
    </row>
    <row r="179" spans="1:30" s="136" customFormat="1" ht="13.5">
      <c r="A179" s="383" t="s">
        <v>267</v>
      </c>
      <c r="B179" s="63" t="s">
        <v>51</v>
      </c>
      <c r="C179" s="240">
        <v>649</v>
      </c>
      <c r="D179" s="273">
        <v>451</v>
      </c>
      <c r="E179" s="192">
        <v>604024</v>
      </c>
      <c r="F179" s="257"/>
      <c r="G179" s="312"/>
      <c r="H179" s="339"/>
      <c r="I179" s="190"/>
      <c r="J179" s="575"/>
      <c r="K179" s="189"/>
      <c r="L179" s="573"/>
      <c r="M179" s="94"/>
      <c r="N179" s="625"/>
      <c r="O179" s="94"/>
      <c r="P179" s="628"/>
      <c r="Q179" s="94"/>
      <c r="R179" s="207"/>
      <c r="S179" s="94"/>
      <c r="T179" s="628"/>
      <c r="U179" s="94"/>
      <c r="V179" s="231"/>
      <c r="W179" s="94"/>
      <c r="X179" s="231"/>
      <c r="Y179" s="94"/>
      <c r="Z179" s="231"/>
      <c r="AA179" s="267"/>
      <c r="AB179" s="192">
        <f t="shared" ref="AB179" si="23">SUM(I179:AA179)</f>
        <v>0</v>
      </c>
      <c r="AC179" s="378">
        <f>IF(AB179&gt;0,AB179*D179,0)+(T179*Z179)</f>
        <v>0</v>
      </c>
      <c r="AD179" s="78"/>
    </row>
    <row r="180" spans="1:30" s="136" customFormat="1" ht="13.5">
      <c r="A180" s="383" t="s">
        <v>268</v>
      </c>
      <c r="B180" s="63" t="s">
        <v>51</v>
      </c>
      <c r="C180" s="240">
        <v>649</v>
      </c>
      <c r="D180" s="273">
        <v>451</v>
      </c>
      <c r="E180" s="192">
        <v>604026</v>
      </c>
      <c r="F180" s="257"/>
      <c r="G180" s="312"/>
      <c r="H180" s="339"/>
      <c r="I180" s="94"/>
      <c r="J180" s="261"/>
      <c r="K180" s="94"/>
      <c r="L180" s="261"/>
      <c r="M180" s="94"/>
      <c r="N180" s="261"/>
      <c r="O180" s="94"/>
      <c r="P180" s="261"/>
      <c r="Q180" s="94"/>
      <c r="R180" s="261"/>
      <c r="S180" s="94"/>
      <c r="T180" s="261"/>
      <c r="U180" s="261"/>
      <c r="V180" s="261"/>
      <c r="W180" s="261"/>
      <c r="X180" s="261"/>
      <c r="Y180" s="261"/>
      <c r="Z180" s="261"/>
      <c r="AA180" s="262"/>
      <c r="AB180" s="192">
        <f>SUM(I180:AA180)</f>
        <v>0</v>
      </c>
      <c r="AC180" s="378">
        <f>IF(AB180&gt;0,AB180*D180,0)+(T180*Z180)</f>
        <v>0</v>
      </c>
      <c r="AD180" s="78"/>
    </row>
    <row r="181" spans="1:30" ht="13.5" customHeight="1">
      <c r="A181" s="379" t="s">
        <v>124</v>
      </c>
      <c r="B181" s="380"/>
      <c r="C181" s="381"/>
      <c r="D181" s="361"/>
      <c r="E181" s="312"/>
      <c r="F181" s="312"/>
      <c r="G181" s="312"/>
      <c r="H181" s="312"/>
      <c r="I181" s="142">
        <v>22</v>
      </c>
      <c r="J181" s="142">
        <v>23.5</v>
      </c>
      <c r="K181" s="142"/>
      <c r="L181" s="142">
        <v>24.5</v>
      </c>
      <c r="M181" s="142"/>
      <c r="N181" s="142">
        <v>25.5</v>
      </c>
      <c r="O181" s="142"/>
      <c r="P181" s="142">
        <v>26.5</v>
      </c>
      <c r="Q181" s="142"/>
      <c r="R181" s="142">
        <v>27.5</v>
      </c>
      <c r="S181" s="142"/>
      <c r="T181" s="142">
        <v>28.5</v>
      </c>
      <c r="U181" s="142"/>
      <c r="V181" s="142">
        <v>29.5</v>
      </c>
      <c r="W181" s="142"/>
      <c r="X181" s="142">
        <v>30.5</v>
      </c>
      <c r="Y181" s="142"/>
      <c r="Z181" s="142"/>
      <c r="AA181" s="142"/>
      <c r="AB181" s="312"/>
      <c r="AC181" s="382"/>
      <c r="AD181" s="26"/>
    </row>
    <row r="182" spans="1:30" ht="13.5">
      <c r="A182" s="377" t="s">
        <v>203</v>
      </c>
      <c r="B182" s="63" t="s">
        <v>82</v>
      </c>
      <c r="C182" s="240">
        <v>799</v>
      </c>
      <c r="D182" s="273">
        <v>555.5</v>
      </c>
      <c r="E182" s="328">
        <v>604108</v>
      </c>
      <c r="F182" s="257"/>
      <c r="G182" s="312"/>
      <c r="H182" s="312"/>
      <c r="I182" s="493"/>
      <c r="J182" s="187"/>
      <c r="K182" s="187"/>
      <c r="L182" s="187"/>
      <c r="M182" s="494"/>
      <c r="N182" s="94"/>
      <c r="O182" s="624"/>
      <c r="P182" s="94"/>
      <c r="Q182" s="627"/>
      <c r="R182" s="94"/>
      <c r="S182" s="624"/>
      <c r="T182" s="94"/>
      <c r="U182" s="627"/>
      <c r="V182" s="495"/>
      <c r="W182" s="574"/>
      <c r="X182" s="94"/>
      <c r="Y182" s="574"/>
      <c r="Z182" s="574"/>
      <c r="AA182" s="572"/>
      <c r="AB182" s="329">
        <f>SUM(I182:AA182)</f>
        <v>0</v>
      </c>
      <c r="AC182" s="378">
        <f t="shared" ref="AC182:AC191" si="24">IF(AB182&gt;0,AB182*D182,0)+(T182*Z182)</f>
        <v>0</v>
      </c>
      <c r="AD182" s="10"/>
    </row>
    <row r="183" spans="1:30" s="136" customFormat="1" ht="13.5">
      <c r="A183" s="377" t="s">
        <v>206</v>
      </c>
      <c r="B183" s="63" t="s">
        <v>51</v>
      </c>
      <c r="C183" s="240">
        <v>799</v>
      </c>
      <c r="D183" s="273">
        <v>555.5</v>
      </c>
      <c r="E183" s="328">
        <v>604111</v>
      </c>
      <c r="F183" s="257"/>
      <c r="G183" s="312"/>
      <c r="H183" s="312"/>
      <c r="I183" s="190"/>
      <c r="J183" s="188"/>
      <c r="K183" s="188"/>
      <c r="L183" s="188"/>
      <c r="M183" s="188"/>
      <c r="N183" s="94"/>
      <c r="O183" s="573"/>
      <c r="P183" s="94"/>
      <c r="Q183" s="628"/>
      <c r="R183" s="94"/>
      <c r="S183" s="625"/>
      <c r="T183" s="94"/>
      <c r="U183" s="625"/>
      <c r="V183" s="94"/>
      <c r="W183" s="628"/>
      <c r="X183" s="94"/>
      <c r="Y183" s="575"/>
      <c r="Z183" s="575"/>
      <c r="AA183" s="573"/>
      <c r="AB183" s="491">
        <f>SUM(I183:AA183)</f>
        <v>0</v>
      </c>
      <c r="AC183" s="378">
        <f t="shared" si="24"/>
        <v>0</v>
      </c>
      <c r="AD183" s="78"/>
    </row>
    <row r="184" spans="1:30" ht="13.5">
      <c r="A184" s="383" t="s">
        <v>204</v>
      </c>
      <c r="B184" s="63" t="s">
        <v>82</v>
      </c>
      <c r="C184" s="240">
        <v>699</v>
      </c>
      <c r="D184" s="273">
        <v>489.5</v>
      </c>
      <c r="E184" s="328">
        <v>604121</v>
      </c>
      <c r="F184" s="257"/>
      <c r="G184" s="312"/>
      <c r="H184" s="312"/>
      <c r="I184" s="190"/>
      <c r="J184" s="188"/>
      <c r="K184" s="188"/>
      <c r="L184" s="188"/>
      <c r="M184" s="322"/>
      <c r="N184" s="94"/>
      <c r="O184" s="625"/>
      <c r="P184" s="94"/>
      <c r="Q184" s="628"/>
      <c r="R184" s="94"/>
      <c r="S184" s="625"/>
      <c r="T184" s="94"/>
      <c r="U184" s="625"/>
      <c r="V184" s="94"/>
      <c r="W184" s="628"/>
      <c r="X184" s="94"/>
      <c r="Y184" s="188"/>
      <c r="Z184" s="188"/>
      <c r="AA184" s="573"/>
      <c r="AB184" s="491">
        <f t="shared" ref="AB184:AB191" si="25">SUM(I184:AA184)</f>
        <v>0</v>
      </c>
      <c r="AC184" s="378">
        <f t="shared" si="24"/>
        <v>0</v>
      </c>
      <c r="AD184" s="10"/>
    </row>
    <row r="185" spans="1:30" s="136" customFormat="1" ht="13.5">
      <c r="A185" s="383" t="s">
        <v>207</v>
      </c>
      <c r="B185" s="63" t="s">
        <v>51</v>
      </c>
      <c r="C185" s="240">
        <v>699</v>
      </c>
      <c r="D185" s="273">
        <v>489.5</v>
      </c>
      <c r="E185" s="328">
        <v>604122</v>
      </c>
      <c r="F185" s="257"/>
      <c r="G185" s="312"/>
      <c r="H185" s="312"/>
      <c r="I185" s="190"/>
      <c r="J185" s="188"/>
      <c r="K185" s="188"/>
      <c r="L185" s="188"/>
      <c r="M185" s="322"/>
      <c r="N185" s="94"/>
      <c r="O185" s="625"/>
      <c r="P185" s="94"/>
      <c r="Q185" s="628"/>
      <c r="R185" s="94"/>
      <c r="S185" s="625"/>
      <c r="T185" s="94"/>
      <c r="U185" s="625"/>
      <c r="V185" s="94"/>
      <c r="W185" s="628"/>
      <c r="X185" s="94"/>
      <c r="Y185" s="188"/>
      <c r="Z185" s="188"/>
      <c r="AA185" s="573"/>
      <c r="AB185" s="491">
        <f t="shared" si="25"/>
        <v>0</v>
      </c>
      <c r="AC185" s="378">
        <f t="shared" si="24"/>
        <v>0</v>
      </c>
      <c r="AD185" s="78"/>
    </row>
    <row r="186" spans="1:30" s="136" customFormat="1" ht="13.5">
      <c r="A186" s="383" t="s">
        <v>205</v>
      </c>
      <c r="B186" s="63" t="s">
        <v>82</v>
      </c>
      <c r="C186" s="240">
        <v>599</v>
      </c>
      <c r="D186" s="273">
        <v>412.5</v>
      </c>
      <c r="E186" s="328">
        <v>604132</v>
      </c>
      <c r="F186" s="257"/>
      <c r="G186" s="312"/>
      <c r="H186" s="312"/>
      <c r="I186" s="190"/>
      <c r="J186" s="188"/>
      <c r="K186" s="188"/>
      <c r="L186" s="188"/>
      <c r="M186" s="322"/>
      <c r="N186" s="94"/>
      <c r="O186" s="625"/>
      <c r="P186" s="94"/>
      <c r="Q186" s="628"/>
      <c r="R186" s="94"/>
      <c r="S186" s="625"/>
      <c r="T186" s="94"/>
      <c r="U186" s="628"/>
      <c r="V186" s="94"/>
      <c r="W186" s="575"/>
      <c r="X186" s="188"/>
      <c r="Y186" s="575"/>
      <c r="Z186" s="575"/>
      <c r="AA186" s="573"/>
      <c r="AB186" s="491">
        <f t="shared" si="25"/>
        <v>0</v>
      </c>
      <c r="AC186" s="378">
        <f t="shared" si="24"/>
        <v>0</v>
      </c>
      <c r="AD186" s="78"/>
    </row>
    <row r="187" spans="1:30" s="136" customFormat="1" ht="13.5">
      <c r="A187" s="383" t="s">
        <v>208</v>
      </c>
      <c r="B187" s="63" t="s">
        <v>51</v>
      </c>
      <c r="C187" s="240">
        <v>599</v>
      </c>
      <c r="D187" s="273">
        <v>412.5</v>
      </c>
      <c r="E187" s="328">
        <v>604133</v>
      </c>
      <c r="F187" s="257"/>
      <c r="G187" s="312"/>
      <c r="H187" s="312"/>
      <c r="I187" s="190"/>
      <c r="J187" s="188"/>
      <c r="K187" s="188"/>
      <c r="L187" s="94"/>
      <c r="M187" s="322"/>
      <c r="N187" s="94"/>
      <c r="O187" s="625"/>
      <c r="P187" s="94"/>
      <c r="Q187" s="628"/>
      <c r="R187" s="94"/>
      <c r="S187" s="625"/>
      <c r="T187" s="94"/>
      <c r="U187" s="625"/>
      <c r="V187" s="94"/>
      <c r="W187" s="628"/>
      <c r="X187" s="94"/>
      <c r="Y187" s="575"/>
      <c r="Z187" s="575"/>
      <c r="AA187" s="573"/>
      <c r="AB187" s="491">
        <f t="shared" si="25"/>
        <v>0</v>
      </c>
      <c r="AC187" s="378">
        <f t="shared" si="24"/>
        <v>0</v>
      </c>
      <c r="AD187" s="78"/>
    </row>
    <row r="188" spans="1:30" s="136" customFormat="1" ht="13.5">
      <c r="A188" s="377" t="s">
        <v>215</v>
      </c>
      <c r="B188" s="63" t="s">
        <v>82</v>
      </c>
      <c r="C188" s="241">
        <v>699</v>
      </c>
      <c r="D188" s="273">
        <v>489.5</v>
      </c>
      <c r="E188" s="192">
        <v>604128</v>
      </c>
      <c r="F188" s="257"/>
      <c r="G188" s="312"/>
      <c r="H188" s="312"/>
      <c r="I188" s="190"/>
      <c r="J188" s="94"/>
      <c r="K188" s="625"/>
      <c r="L188" s="94"/>
      <c r="M188" s="625"/>
      <c r="N188" s="94"/>
      <c r="O188" s="628"/>
      <c r="P188" s="94"/>
      <c r="Q188" s="575"/>
      <c r="R188" s="188"/>
      <c r="S188" s="517"/>
      <c r="T188" s="517"/>
      <c r="U188" s="517"/>
      <c r="V188" s="517"/>
      <c r="W188" s="517"/>
      <c r="X188" s="517"/>
      <c r="Y188" s="517"/>
      <c r="Z188" s="517"/>
      <c r="AA188" s="621"/>
      <c r="AB188" s="491">
        <f t="shared" si="25"/>
        <v>0</v>
      </c>
      <c r="AC188" s="378">
        <f t="shared" si="24"/>
        <v>0</v>
      </c>
      <c r="AD188" s="78"/>
    </row>
    <row r="189" spans="1:30" s="136" customFormat="1" ht="13.5">
      <c r="A189" s="377" t="s">
        <v>216</v>
      </c>
      <c r="B189" s="63" t="s">
        <v>51</v>
      </c>
      <c r="C189" s="241">
        <v>699</v>
      </c>
      <c r="D189" s="273">
        <v>489.5</v>
      </c>
      <c r="E189" s="192">
        <v>604129</v>
      </c>
      <c r="F189" s="257"/>
      <c r="G189" s="312"/>
      <c r="H189" s="339"/>
      <c r="I189" s="232"/>
      <c r="J189" s="52"/>
      <c r="K189" s="625"/>
      <c r="L189" s="52"/>
      <c r="M189" s="625"/>
      <c r="N189" s="94"/>
      <c r="O189" s="628"/>
      <c r="P189" s="94"/>
      <c r="Q189" s="575"/>
      <c r="R189" s="94"/>
      <c r="S189" s="517"/>
      <c r="T189" s="517"/>
      <c r="U189" s="517"/>
      <c r="V189" s="517"/>
      <c r="W189" s="517"/>
      <c r="X189" s="517"/>
      <c r="Y189" s="517"/>
      <c r="Z189" s="517"/>
      <c r="AA189" s="621"/>
      <c r="AB189" s="491">
        <f t="shared" si="25"/>
        <v>0</v>
      </c>
      <c r="AC189" s="378">
        <f t="shared" si="24"/>
        <v>0</v>
      </c>
      <c r="AD189" s="78"/>
    </row>
    <row r="190" spans="1:30" ht="13.5">
      <c r="A190" s="377" t="s">
        <v>213</v>
      </c>
      <c r="B190" s="63" t="s">
        <v>82</v>
      </c>
      <c r="C190" s="241">
        <v>599</v>
      </c>
      <c r="D190" s="273">
        <v>412.5</v>
      </c>
      <c r="E190" s="192">
        <v>604150</v>
      </c>
      <c r="F190" s="257"/>
      <c r="G190" s="312"/>
      <c r="H190" s="339"/>
      <c r="I190" s="232"/>
      <c r="J190" s="94"/>
      <c r="K190" s="625"/>
      <c r="L190" s="94"/>
      <c r="M190" s="625"/>
      <c r="N190" s="94"/>
      <c r="O190" s="628"/>
      <c r="P190" s="188"/>
      <c r="Q190" s="575"/>
      <c r="R190" s="188"/>
      <c r="S190" s="517"/>
      <c r="T190" s="517"/>
      <c r="U190" s="517"/>
      <c r="V190" s="517"/>
      <c r="W190" s="517"/>
      <c r="X190" s="517"/>
      <c r="Y190" s="517"/>
      <c r="Z190" s="517"/>
      <c r="AA190" s="621"/>
      <c r="AB190" s="491">
        <f t="shared" si="25"/>
        <v>0</v>
      </c>
      <c r="AC190" s="378">
        <f t="shared" si="24"/>
        <v>0</v>
      </c>
      <c r="AD190" s="10"/>
    </row>
    <row r="191" spans="1:30" ht="13.5">
      <c r="A191" s="377" t="s">
        <v>214</v>
      </c>
      <c r="B191" s="63" t="s">
        <v>51</v>
      </c>
      <c r="C191" s="241">
        <v>599</v>
      </c>
      <c r="D191" s="273">
        <v>412.5</v>
      </c>
      <c r="E191" s="192">
        <v>604155</v>
      </c>
      <c r="F191" s="257"/>
      <c r="G191" s="312"/>
      <c r="H191" s="339"/>
      <c r="I191" s="186"/>
      <c r="J191" s="52"/>
      <c r="K191" s="633"/>
      <c r="L191" s="52"/>
      <c r="M191" s="633"/>
      <c r="N191" s="94"/>
      <c r="O191" s="806"/>
      <c r="P191" s="94"/>
      <c r="Q191" s="807"/>
      <c r="R191" s="94"/>
      <c r="S191" s="629"/>
      <c r="T191" s="629"/>
      <c r="U191" s="629"/>
      <c r="V191" s="629"/>
      <c r="W191" s="629"/>
      <c r="X191" s="629"/>
      <c r="Y191" s="629"/>
      <c r="Z191" s="629"/>
      <c r="AA191" s="630"/>
      <c r="AB191" s="491">
        <f t="shared" si="25"/>
        <v>0</v>
      </c>
      <c r="AC191" s="378">
        <f t="shared" si="24"/>
        <v>0</v>
      </c>
      <c r="AD191" s="10"/>
    </row>
    <row r="192" spans="1:30" s="136" customFormat="1" ht="13.5" customHeight="1">
      <c r="A192" s="379" t="s">
        <v>209</v>
      </c>
      <c r="B192" s="380"/>
      <c r="C192" s="381"/>
      <c r="D192" s="361"/>
      <c r="E192" s="312"/>
      <c r="F192" s="312"/>
      <c r="G192" s="312"/>
      <c r="H192" s="312"/>
      <c r="I192" s="142">
        <v>22.5</v>
      </c>
      <c r="J192" s="142">
        <v>23.5</v>
      </c>
      <c r="K192" s="142"/>
      <c r="L192" s="142">
        <v>24.5</v>
      </c>
      <c r="M192" s="142"/>
      <c r="N192" s="142">
        <v>25.5</v>
      </c>
      <c r="O192" s="142"/>
      <c r="P192" s="142">
        <v>26.5</v>
      </c>
      <c r="Q192" s="142"/>
      <c r="R192" s="142">
        <v>27.5</v>
      </c>
      <c r="S192" s="142"/>
      <c r="T192" s="142">
        <v>28.5</v>
      </c>
      <c r="U192" s="142"/>
      <c r="V192" s="142">
        <v>29.5</v>
      </c>
      <c r="W192" s="142">
        <v>30.5</v>
      </c>
      <c r="X192" s="142">
        <v>31.5</v>
      </c>
      <c r="Y192" s="142">
        <v>32.5</v>
      </c>
      <c r="Z192" s="142">
        <v>33.5</v>
      </c>
      <c r="AA192" s="142">
        <v>34.5</v>
      </c>
      <c r="AB192" s="312"/>
      <c r="AC192" s="382"/>
      <c r="AD192" s="143"/>
    </row>
    <row r="193" spans="1:37" s="136" customFormat="1" ht="13.5">
      <c r="A193" s="377" t="s">
        <v>210</v>
      </c>
      <c r="B193" s="63" t="s">
        <v>219</v>
      </c>
      <c r="C193" s="240">
        <v>729</v>
      </c>
      <c r="D193" s="273">
        <v>506</v>
      </c>
      <c r="E193" s="328">
        <v>603210</v>
      </c>
      <c r="F193" s="257"/>
      <c r="G193" s="312"/>
      <c r="H193" s="312"/>
      <c r="I193" s="620"/>
      <c r="J193" s="516"/>
      <c r="K193" s="516"/>
      <c r="L193" s="516"/>
      <c r="M193" s="516"/>
      <c r="N193" s="94"/>
      <c r="O193" s="572"/>
      <c r="P193" s="94"/>
      <c r="Q193" s="624"/>
      <c r="R193" s="94"/>
      <c r="S193" s="624"/>
      <c r="T193" s="94"/>
      <c r="U193" s="624"/>
      <c r="V193" s="94"/>
      <c r="W193" s="94"/>
      <c r="X193" s="94"/>
      <c r="Y193" s="94"/>
      <c r="Z193" s="94"/>
      <c r="AA193" s="94"/>
      <c r="AB193" s="329">
        <f>SUM(I193:AA193)</f>
        <v>0</v>
      </c>
      <c r="AC193" s="378">
        <f t="shared" ref="AC193:AC197" si="26">IF(AB193&gt;0,AB193*D193,0)+(T193*Z193)</f>
        <v>0</v>
      </c>
      <c r="AD193" s="78"/>
    </row>
    <row r="194" spans="1:37" s="136" customFormat="1" ht="13.5">
      <c r="A194" s="377" t="s">
        <v>211</v>
      </c>
      <c r="B194" s="63" t="s">
        <v>219</v>
      </c>
      <c r="C194" s="240">
        <v>679</v>
      </c>
      <c r="D194" s="273">
        <v>467.5</v>
      </c>
      <c r="E194" s="328">
        <v>603230</v>
      </c>
      <c r="F194" s="257"/>
      <c r="G194" s="312"/>
      <c r="H194" s="312"/>
      <c r="I194" s="518"/>
      <c r="J194" s="517"/>
      <c r="K194" s="517"/>
      <c r="L194" s="517"/>
      <c r="M194" s="621"/>
      <c r="N194" s="94"/>
      <c r="O194" s="625"/>
      <c r="P194" s="94"/>
      <c r="Q194" s="625"/>
      <c r="R194" s="94"/>
      <c r="S194" s="625"/>
      <c r="T194" s="94"/>
      <c r="U194" s="625"/>
      <c r="V194" s="94"/>
      <c r="W194" s="94"/>
      <c r="X194" s="516"/>
      <c r="Y194" s="516"/>
      <c r="Z194" s="516"/>
      <c r="AA194" s="634"/>
      <c r="AB194" s="491">
        <f t="shared" ref="AB194:AB195" si="27">SUM(I194:AA194)</f>
        <v>0</v>
      </c>
      <c r="AC194" s="378">
        <f t="shared" si="26"/>
        <v>0</v>
      </c>
      <c r="AD194" s="78"/>
    </row>
    <row r="195" spans="1:37" s="136" customFormat="1" ht="13.5">
      <c r="A195" s="383" t="s">
        <v>212</v>
      </c>
      <c r="B195" s="63" t="s">
        <v>219</v>
      </c>
      <c r="C195" s="240">
        <v>599</v>
      </c>
      <c r="D195" s="273">
        <v>412.5</v>
      </c>
      <c r="E195" s="328">
        <v>603245</v>
      </c>
      <c r="F195" s="257"/>
      <c r="G195" s="312"/>
      <c r="H195" s="312"/>
      <c r="I195" s="518"/>
      <c r="J195" s="517"/>
      <c r="K195" s="517"/>
      <c r="L195" s="517"/>
      <c r="M195" s="621"/>
      <c r="N195" s="94"/>
      <c r="O195" s="232"/>
      <c r="P195" s="94"/>
      <c r="Q195" s="232"/>
      <c r="R195" s="94"/>
      <c r="S195" s="232"/>
      <c r="T195" s="94"/>
      <c r="U195" s="232"/>
      <c r="V195" s="94"/>
      <c r="W195" s="94"/>
      <c r="X195" s="517"/>
      <c r="Y195" s="517"/>
      <c r="Z195" s="517"/>
      <c r="AA195" s="621"/>
      <c r="AB195" s="491">
        <f t="shared" si="27"/>
        <v>0</v>
      </c>
      <c r="AC195" s="378">
        <f t="shared" si="26"/>
        <v>0</v>
      </c>
      <c r="AD195" s="78"/>
    </row>
    <row r="196" spans="1:37" s="136" customFormat="1" ht="13.5">
      <c r="A196" s="377" t="s">
        <v>217</v>
      </c>
      <c r="B196" s="63" t="s">
        <v>219</v>
      </c>
      <c r="C196" s="241">
        <v>679</v>
      </c>
      <c r="D196" s="273">
        <v>467.5</v>
      </c>
      <c r="E196" s="192">
        <v>603240</v>
      </c>
      <c r="F196" s="257"/>
      <c r="G196" s="312"/>
      <c r="H196" s="339"/>
      <c r="I196" s="94"/>
      <c r="J196" s="94"/>
      <c r="K196" s="625"/>
      <c r="L196" s="94"/>
      <c r="M196" s="625"/>
      <c r="N196" s="94"/>
      <c r="O196" s="628"/>
      <c r="P196" s="94"/>
      <c r="Q196" s="188"/>
      <c r="R196" s="94"/>
      <c r="S196" s="518"/>
      <c r="T196" s="517"/>
      <c r="U196" s="517"/>
      <c r="V196" s="517"/>
      <c r="W196" s="517"/>
      <c r="X196" s="517"/>
      <c r="Y196" s="517"/>
      <c r="Z196" s="517"/>
      <c r="AA196" s="621"/>
      <c r="AB196" s="491">
        <f>SUM(I196:AA196)</f>
        <v>0</v>
      </c>
      <c r="AC196" s="378">
        <f t="shared" si="26"/>
        <v>0</v>
      </c>
      <c r="AD196" s="78"/>
    </row>
    <row r="197" spans="1:37" s="136" customFormat="1" ht="14" thickBot="1">
      <c r="A197" s="384" t="s">
        <v>218</v>
      </c>
      <c r="B197" s="385" t="s">
        <v>219</v>
      </c>
      <c r="C197" s="386">
        <v>599</v>
      </c>
      <c r="D197" s="387">
        <v>412.5</v>
      </c>
      <c r="E197" s="388">
        <v>603248</v>
      </c>
      <c r="F197" s="389"/>
      <c r="G197" s="390"/>
      <c r="H197" s="391"/>
      <c r="I197" s="392"/>
      <c r="J197" s="392"/>
      <c r="K197" s="808"/>
      <c r="L197" s="392"/>
      <c r="M197" s="808"/>
      <c r="N197" s="392"/>
      <c r="O197" s="809"/>
      <c r="P197" s="392"/>
      <c r="Q197" s="492"/>
      <c r="R197" s="392"/>
      <c r="S197" s="637"/>
      <c r="T197" s="635"/>
      <c r="U197" s="635"/>
      <c r="V197" s="635"/>
      <c r="W197" s="635"/>
      <c r="X197" s="635"/>
      <c r="Y197" s="635"/>
      <c r="Z197" s="635"/>
      <c r="AA197" s="636"/>
      <c r="AB197" s="393">
        <f>SUM(I197:AA197)</f>
        <v>0</v>
      </c>
      <c r="AC197" s="394">
        <f t="shared" si="26"/>
        <v>0</v>
      </c>
      <c r="AD197" s="78"/>
    </row>
    <row r="198" spans="1:37" s="136" customFormat="1" ht="13.5">
      <c r="A198" s="360"/>
      <c r="B198" s="489"/>
      <c r="C198" s="361"/>
      <c r="D198" s="362"/>
      <c r="E198" s="490"/>
      <c r="F198" s="490"/>
      <c r="G198" s="490"/>
      <c r="H198" s="490"/>
      <c r="I198" s="364"/>
      <c r="J198" s="212"/>
      <c r="K198" s="365"/>
      <c r="L198" s="212"/>
      <c r="M198" s="365"/>
      <c r="N198" s="212"/>
      <c r="O198" s="365"/>
      <c r="P198" s="212"/>
      <c r="Q198" s="364"/>
      <c r="R198" s="364"/>
      <c r="S198" s="364"/>
      <c r="T198" s="364"/>
      <c r="U198" s="364"/>
      <c r="V198" s="364"/>
      <c r="W198" s="364"/>
      <c r="X198" s="364"/>
      <c r="Y198" s="364"/>
      <c r="Z198" s="364"/>
      <c r="AA198" s="364"/>
      <c r="AB198" s="490"/>
      <c r="AC198" s="5"/>
      <c r="AD198" s="78"/>
    </row>
    <row r="199" spans="1:37" s="136" customFormat="1" ht="13.5">
      <c r="A199" s="360" t="s">
        <v>231</v>
      </c>
      <c r="B199" s="489"/>
      <c r="C199" s="361"/>
      <c r="D199" s="362"/>
      <c r="E199" s="490"/>
      <c r="F199" s="490"/>
      <c r="G199" s="490"/>
      <c r="H199" s="490"/>
      <c r="I199" s="364"/>
      <c r="J199" s="212"/>
      <c r="K199" s="365"/>
      <c r="L199" s="212"/>
      <c r="M199" s="365"/>
      <c r="N199" s="212"/>
      <c r="O199" s="365"/>
      <c r="P199" s="212"/>
      <c r="Q199" s="364"/>
      <c r="R199" s="364"/>
      <c r="S199" s="364"/>
      <c r="T199" s="364"/>
      <c r="U199" s="364"/>
      <c r="V199" s="364"/>
      <c r="W199" s="364"/>
      <c r="X199" s="364"/>
      <c r="Y199" s="364"/>
      <c r="Z199" s="364"/>
      <c r="AA199" s="364"/>
      <c r="AB199" s="490"/>
      <c r="AC199" s="5"/>
      <c r="AD199" s="78"/>
    </row>
    <row r="200" spans="1:37" s="136" customFormat="1" ht="3" customHeight="1" thickBot="1">
      <c r="A200" s="360"/>
      <c r="B200" s="489"/>
      <c r="C200" s="361"/>
      <c r="D200" s="362"/>
      <c r="E200" s="490"/>
      <c r="F200" s="490"/>
      <c r="G200" s="490"/>
      <c r="H200" s="490"/>
      <c r="I200" s="364"/>
      <c r="J200" s="212"/>
      <c r="K200" s="365"/>
      <c r="L200" s="212"/>
      <c r="M200" s="365"/>
      <c r="N200" s="212"/>
      <c r="O200" s="365"/>
      <c r="P200" s="212"/>
      <c r="Q200" s="364"/>
      <c r="R200" s="364"/>
      <c r="S200" s="364"/>
      <c r="T200" s="364"/>
      <c r="U200" s="364"/>
      <c r="V200" s="364"/>
      <c r="W200" s="364"/>
      <c r="X200" s="364"/>
      <c r="Y200" s="364"/>
      <c r="Z200" s="364"/>
      <c r="AA200" s="364"/>
      <c r="AB200" s="490"/>
      <c r="AC200" s="5"/>
      <c r="AD200" s="78"/>
    </row>
    <row r="201" spans="1:37" s="31" customFormat="1" ht="12.75" customHeight="1">
      <c r="A201" s="458"/>
      <c r="B201" s="459"/>
      <c r="C201" s="460" t="s">
        <v>172</v>
      </c>
      <c r="D201" s="461" t="s">
        <v>68</v>
      </c>
      <c r="E201" s="462"/>
      <c r="F201" s="462"/>
      <c r="G201" s="462"/>
      <c r="H201" s="462"/>
      <c r="I201" s="463"/>
      <c r="J201" s="626" t="s">
        <v>30</v>
      </c>
      <c r="K201" s="626"/>
      <c r="L201" s="464" t="s">
        <v>83</v>
      </c>
      <c r="M201" s="465"/>
      <c r="N201" s="466" t="s">
        <v>84</v>
      </c>
      <c r="O201" s="465"/>
      <c r="P201" s="466" t="s">
        <v>85</v>
      </c>
      <c r="Q201" s="465"/>
      <c r="R201" s="465"/>
      <c r="S201" s="465"/>
      <c r="T201" s="465"/>
      <c r="U201" s="465"/>
      <c r="V201" s="465"/>
      <c r="W201" s="465"/>
      <c r="X201" s="803"/>
      <c r="Y201" s="803"/>
      <c r="Z201" s="803"/>
      <c r="AA201" s="467"/>
      <c r="AB201" s="468" t="s">
        <v>3</v>
      </c>
      <c r="AC201" s="469" t="s">
        <v>13</v>
      </c>
      <c r="AD201" s="78"/>
      <c r="AF201" s="136"/>
      <c r="AG201" s="136"/>
      <c r="AH201" s="136"/>
      <c r="AI201" s="136"/>
      <c r="AJ201" s="136"/>
      <c r="AK201" s="136"/>
    </row>
    <row r="202" spans="1:37" ht="13.5">
      <c r="A202" s="470" t="s">
        <v>220</v>
      </c>
      <c r="B202" s="245" t="s">
        <v>133</v>
      </c>
      <c r="C202" s="242">
        <v>599</v>
      </c>
      <c r="D202" s="272">
        <v>300</v>
      </c>
      <c r="E202" s="499">
        <v>323011</v>
      </c>
      <c r="F202" s="500"/>
      <c r="G202" s="500"/>
      <c r="H202" s="500"/>
      <c r="I202" s="501"/>
      <c r="J202" s="568"/>
      <c r="K202" s="569"/>
      <c r="L202" s="213"/>
      <c r="M202" s="233"/>
      <c r="N202" s="213"/>
      <c r="O202" s="805"/>
      <c r="P202" s="213"/>
      <c r="Q202" s="568"/>
      <c r="R202" s="569"/>
      <c r="S202" s="569"/>
      <c r="T202" s="569"/>
      <c r="U202" s="569"/>
      <c r="V202" s="569"/>
      <c r="W202" s="569"/>
      <c r="X202" s="569"/>
      <c r="Y202" s="569"/>
      <c r="Z202" s="569"/>
      <c r="AA202" s="631"/>
      <c r="AB202" s="64">
        <f>SUM(L202:P202)</f>
        <v>0</v>
      </c>
      <c r="AC202" s="471">
        <f t="shared" ref="AC202:AC225" si="28">IF(AB202&gt;0,(AB202*D202),0)</f>
        <v>0</v>
      </c>
      <c r="AD202" s="10"/>
      <c r="AE202" s="31"/>
      <c r="AJ202" s="31"/>
    </row>
    <row r="203" spans="1:37" s="136" customFormat="1" ht="13.5">
      <c r="A203" s="470" t="s">
        <v>221</v>
      </c>
      <c r="B203" s="245" t="s">
        <v>133</v>
      </c>
      <c r="C203" s="242">
        <v>529</v>
      </c>
      <c r="D203" s="272">
        <v>265</v>
      </c>
      <c r="E203" s="499">
        <v>323113</v>
      </c>
      <c r="F203" s="500"/>
      <c r="G203" s="500"/>
      <c r="H203" s="500"/>
      <c r="I203" s="501"/>
      <c r="J203" s="570"/>
      <c r="K203" s="571"/>
      <c r="L203" s="488"/>
      <c r="M203" s="234"/>
      <c r="N203" s="213"/>
      <c r="O203" s="804"/>
      <c r="P203" s="213"/>
      <c r="Q203" s="570"/>
      <c r="R203" s="571"/>
      <c r="S203" s="571"/>
      <c r="T203" s="571"/>
      <c r="U203" s="571"/>
      <c r="V203" s="571"/>
      <c r="W203" s="571"/>
      <c r="X203" s="571"/>
      <c r="Y203" s="571"/>
      <c r="Z203" s="571"/>
      <c r="AA203" s="632"/>
      <c r="AB203" s="64">
        <f t="shared" ref="AB203:AB214" si="29">SUM(L203:P203)</f>
        <v>0</v>
      </c>
      <c r="AC203" s="471">
        <f t="shared" ref="AC203" si="30">IF(AB203&gt;0,(AB203*D203),0)</f>
        <v>0</v>
      </c>
      <c r="AD203" s="78"/>
      <c r="AE203" s="31"/>
      <c r="AJ203" s="31"/>
    </row>
    <row r="204" spans="1:37" s="136" customFormat="1" ht="13.5">
      <c r="A204" s="470" t="s">
        <v>269</v>
      </c>
      <c r="B204" s="245" t="s">
        <v>133</v>
      </c>
      <c r="C204" s="242">
        <v>449</v>
      </c>
      <c r="D204" s="272">
        <v>225</v>
      </c>
      <c r="E204" s="499">
        <v>323332</v>
      </c>
      <c r="F204" s="500"/>
      <c r="G204" s="500"/>
      <c r="H204" s="500"/>
      <c r="I204" s="501"/>
      <c r="J204" s="570"/>
      <c r="K204" s="571"/>
      <c r="L204" s="213"/>
      <c r="M204" s="323"/>
      <c r="N204" s="213"/>
      <c r="O204" s="804"/>
      <c r="P204" s="213"/>
      <c r="Q204" s="570"/>
      <c r="R204" s="571"/>
      <c r="S204" s="571"/>
      <c r="T204" s="571"/>
      <c r="U204" s="571"/>
      <c r="V204" s="571"/>
      <c r="W204" s="571"/>
      <c r="X204" s="571"/>
      <c r="Y204" s="571"/>
      <c r="Z204" s="571"/>
      <c r="AA204" s="632"/>
      <c r="AB204" s="64">
        <f t="shared" si="29"/>
        <v>0</v>
      </c>
      <c r="AC204" s="471">
        <f t="shared" ref="AC204" si="31">IF(AB204&gt;0,(AB204*D204),0)</f>
        <v>0</v>
      </c>
      <c r="AD204" s="78"/>
      <c r="AE204" s="31"/>
      <c r="AJ204" s="31"/>
    </row>
    <row r="205" spans="1:37" s="136" customFormat="1" ht="13.5">
      <c r="A205" s="470" t="s">
        <v>270</v>
      </c>
      <c r="B205" s="245" t="s">
        <v>133</v>
      </c>
      <c r="C205" s="242">
        <v>439</v>
      </c>
      <c r="D205" s="272">
        <v>219.5</v>
      </c>
      <c r="E205" s="499">
        <v>323234</v>
      </c>
      <c r="F205" s="500"/>
      <c r="G205" s="500"/>
      <c r="H205" s="500"/>
      <c r="I205" s="501"/>
      <c r="J205" s="570"/>
      <c r="K205" s="571"/>
      <c r="L205" s="213"/>
      <c r="M205" s="234"/>
      <c r="N205" s="213"/>
      <c r="O205" s="804"/>
      <c r="P205" s="213"/>
      <c r="Q205" s="570"/>
      <c r="R205" s="571"/>
      <c r="S205" s="571"/>
      <c r="T205" s="571"/>
      <c r="U205" s="571"/>
      <c r="V205" s="571"/>
      <c r="W205" s="571"/>
      <c r="X205" s="571"/>
      <c r="Y205" s="571"/>
      <c r="Z205" s="571"/>
      <c r="AA205" s="632"/>
      <c r="AB205" s="64">
        <f t="shared" si="29"/>
        <v>0</v>
      </c>
      <c r="AC205" s="471">
        <f t="shared" si="28"/>
        <v>0</v>
      </c>
      <c r="AD205" s="78"/>
      <c r="AE205" s="31"/>
      <c r="AJ205" s="31"/>
    </row>
    <row r="206" spans="1:37" s="136" customFormat="1" ht="13.5">
      <c r="A206" s="470" t="s">
        <v>134</v>
      </c>
      <c r="B206" s="245" t="s">
        <v>133</v>
      </c>
      <c r="C206" s="242">
        <v>399</v>
      </c>
      <c r="D206" s="272">
        <v>199.5</v>
      </c>
      <c r="E206" s="499">
        <v>323423</v>
      </c>
      <c r="F206" s="500"/>
      <c r="G206" s="500"/>
      <c r="H206" s="500"/>
      <c r="I206" s="501"/>
      <c r="J206" s="570"/>
      <c r="K206" s="571"/>
      <c r="L206" s="213"/>
      <c r="M206" s="234"/>
      <c r="N206" s="213"/>
      <c r="O206" s="804"/>
      <c r="P206" s="213"/>
      <c r="Q206" s="570"/>
      <c r="R206" s="571"/>
      <c r="S206" s="571"/>
      <c r="T206" s="571"/>
      <c r="U206" s="571"/>
      <c r="V206" s="571"/>
      <c r="W206" s="571"/>
      <c r="X206" s="571"/>
      <c r="Y206" s="571"/>
      <c r="Z206" s="571"/>
      <c r="AA206" s="632"/>
      <c r="AB206" s="64">
        <f t="shared" si="29"/>
        <v>0</v>
      </c>
      <c r="AC206" s="471">
        <f t="shared" si="28"/>
        <v>0</v>
      </c>
      <c r="AD206" s="78"/>
      <c r="AE206" s="31"/>
      <c r="AJ206" s="31"/>
    </row>
    <row r="207" spans="1:37" s="136" customFormat="1" ht="13.5">
      <c r="A207" s="470" t="s">
        <v>135</v>
      </c>
      <c r="B207" s="245" t="s">
        <v>133</v>
      </c>
      <c r="C207" s="242">
        <v>299</v>
      </c>
      <c r="D207" s="272">
        <v>150</v>
      </c>
      <c r="E207" s="499">
        <v>323611</v>
      </c>
      <c r="F207" s="500"/>
      <c r="G207" s="500"/>
      <c r="H207" s="500"/>
      <c r="I207" s="501"/>
      <c r="J207" s="570"/>
      <c r="K207" s="571"/>
      <c r="L207" s="213"/>
      <c r="M207" s="234"/>
      <c r="N207" s="213"/>
      <c r="O207" s="804"/>
      <c r="P207" s="213"/>
      <c r="Q207" s="570"/>
      <c r="R207" s="571"/>
      <c r="S207" s="571"/>
      <c r="T207" s="571"/>
      <c r="U207" s="571"/>
      <c r="V207" s="571"/>
      <c r="W207" s="571"/>
      <c r="X207" s="571"/>
      <c r="Y207" s="571"/>
      <c r="Z207" s="571"/>
      <c r="AA207" s="632"/>
      <c r="AB207" s="64">
        <f t="shared" si="29"/>
        <v>0</v>
      </c>
      <c r="AC207" s="471">
        <f t="shared" si="28"/>
        <v>0</v>
      </c>
      <c r="AD207" s="78"/>
      <c r="AE207" s="31"/>
      <c r="AJ207" s="31"/>
    </row>
    <row r="208" spans="1:37" s="136" customFormat="1" ht="13.5">
      <c r="A208" s="470" t="s">
        <v>274</v>
      </c>
      <c r="B208" s="245" t="s">
        <v>133</v>
      </c>
      <c r="C208" s="242">
        <v>179</v>
      </c>
      <c r="D208" s="272">
        <v>90</v>
      </c>
      <c r="E208" s="499">
        <v>326301</v>
      </c>
      <c r="F208" s="500"/>
      <c r="G208" s="500"/>
      <c r="H208" s="500"/>
      <c r="I208" s="501"/>
      <c r="J208" s="336"/>
      <c r="K208" s="337"/>
      <c r="L208" s="213"/>
      <c r="M208" s="234"/>
      <c r="N208" s="214"/>
      <c r="O208" s="337"/>
      <c r="P208" s="213"/>
      <c r="Q208" s="337"/>
      <c r="R208" s="337"/>
      <c r="S208" s="337"/>
      <c r="T208" s="337"/>
      <c r="U208" s="337"/>
      <c r="V208" s="337"/>
      <c r="W208" s="337"/>
      <c r="X208" s="337"/>
      <c r="Y208" s="337"/>
      <c r="Z208" s="337"/>
      <c r="AA208" s="342"/>
      <c r="AB208" s="64">
        <f t="shared" si="29"/>
        <v>0</v>
      </c>
      <c r="AC208" s="471">
        <f t="shared" si="28"/>
        <v>0</v>
      </c>
      <c r="AD208" s="78"/>
      <c r="AE208" s="31"/>
      <c r="AJ208" s="31"/>
    </row>
    <row r="209" spans="1:36" s="136" customFormat="1" ht="13.5">
      <c r="A209" s="470" t="s">
        <v>222</v>
      </c>
      <c r="B209" s="245" t="s">
        <v>133</v>
      </c>
      <c r="C209" s="242">
        <v>209</v>
      </c>
      <c r="D209" s="272">
        <v>105</v>
      </c>
      <c r="E209" s="499">
        <v>326463</v>
      </c>
      <c r="F209" s="500"/>
      <c r="G209" s="500"/>
      <c r="H209" s="500"/>
      <c r="I209" s="501"/>
      <c r="J209" s="336"/>
      <c r="K209" s="337"/>
      <c r="L209" s="213"/>
      <c r="M209" s="234"/>
      <c r="N209" s="213"/>
      <c r="O209" s="337"/>
      <c r="P209" s="213"/>
      <c r="Q209" s="337"/>
      <c r="R209" s="337"/>
      <c r="S209" s="337"/>
      <c r="T209" s="337"/>
      <c r="U209" s="337"/>
      <c r="V209" s="337"/>
      <c r="W209" s="337"/>
      <c r="X209" s="337"/>
      <c r="Y209" s="337"/>
      <c r="Z209" s="337"/>
      <c r="AA209" s="342"/>
      <c r="AB209" s="64">
        <f t="shared" si="29"/>
        <v>0</v>
      </c>
      <c r="AC209" s="471">
        <f t="shared" si="28"/>
        <v>0</v>
      </c>
      <c r="AD209" s="78"/>
      <c r="AE209" s="31"/>
      <c r="AJ209" s="31"/>
    </row>
    <row r="210" spans="1:36" s="136" customFormat="1" ht="13.5">
      <c r="A210" s="470" t="s">
        <v>271</v>
      </c>
      <c r="B210" s="245" t="s">
        <v>272</v>
      </c>
      <c r="C210" s="242">
        <v>439</v>
      </c>
      <c r="D210" s="272">
        <v>219.5</v>
      </c>
      <c r="E210" s="499">
        <v>323274</v>
      </c>
      <c r="F210" s="500"/>
      <c r="G210" s="500"/>
      <c r="H210" s="500"/>
      <c r="I210" s="501"/>
      <c r="J210" s="570"/>
      <c r="K210" s="632"/>
      <c r="L210" s="213"/>
      <c r="M210" s="804"/>
      <c r="N210" s="214"/>
      <c r="O210" s="324"/>
      <c r="P210" s="324"/>
      <c r="Q210" s="324"/>
      <c r="R210" s="324"/>
      <c r="S210" s="324"/>
      <c r="T210" s="324"/>
      <c r="U210" s="324"/>
      <c r="V210" s="324"/>
      <c r="W210" s="324"/>
      <c r="X210" s="324"/>
      <c r="Y210" s="324"/>
      <c r="Z210" s="324"/>
      <c r="AA210" s="234"/>
      <c r="AB210" s="64">
        <f t="shared" si="29"/>
        <v>0</v>
      </c>
      <c r="AC210" s="471">
        <f t="shared" si="28"/>
        <v>0</v>
      </c>
      <c r="AD210" s="78"/>
      <c r="AE210" s="31"/>
      <c r="AJ210" s="31"/>
    </row>
    <row r="211" spans="1:36" s="136" customFormat="1" ht="13.5">
      <c r="A211" s="470" t="s">
        <v>273</v>
      </c>
      <c r="B211" s="245" t="s">
        <v>133</v>
      </c>
      <c r="C211" s="242">
        <v>399</v>
      </c>
      <c r="D211" s="272">
        <v>199.5</v>
      </c>
      <c r="E211" s="499">
        <v>323553</v>
      </c>
      <c r="F211" s="500"/>
      <c r="G211" s="500"/>
      <c r="H211" s="500"/>
      <c r="I211" s="501"/>
      <c r="J211" s="570"/>
      <c r="K211" s="632"/>
      <c r="L211" s="213"/>
      <c r="M211" s="804"/>
      <c r="N211" s="213"/>
      <c r="O211" s="324"/>
      <c r="P211" s="324"/>
      <c r="Q211" s="324"/>
      <c r="R211" s="324"/>
      <c r="S211" s="324"/>
      <c r="T211" s="324"/>
      <c r="U211" s="324"/>
      <c r="V211" s="324"/>
      <c r="W211" s="324"/>
      <c r="X211" s="324"/>
      <c r="Y211" s="324"/>
      <c r="Z211" s="324"/>
      <c r="AA211" s="234"/>
      <c r="AB211" s="64">
        <f t="shared" si="29"/>
        <v>0</v>
      </c>
      <c r="AC211" s="471">
        <f t="shared" si="28"/>
        <v>0</v>
      </c>
      <c r="AD211" s="78"/>
      <c r="AE211" s="31"/>
      <c r="AJ211" s="31"/>
    </row>
    <row r="212" spans="1:36" s="136" customFormat="1" ht="13.5">
      <c r="A212" s="470" t="s">
        <v>137</v>
      </c>
      <c r="B212" s="245" t="s">
        <v>136</v>
      </c>
      <c r="C212" s="242">
        <v>399</v>
      </c>
      <c r="D212" s="272">
        <v>199.5</v>
      </c>
      <c r="E212" s="499">
        <v>323513</v>
      </c>
      <c r="F212" s="500"/>
      <c r="G212" s="500"/>
      <c r="H212" s="500"/>
      <c r="I212" s="501"/>
      <c r="J212" s="570"/>
      <c r="K212" s="632"/>
      <c r="L212" s="213"/>
      <c r="M212" s="804"/>
      <c r="N212" s="213"/>
      <c r="O212" s="324"/>
      <c r="P212" s="324"/>
      <c r="Q212" s="324"/>
      <c r="R212" s="324"/>
      <c r="S212" s="324"/>
      <c r="T212" s="324"/>
      <c r="U212" s="324"/>
      <c r="V212" s="324"/>
      <c r="W212" s="324"/>
      <c r="X212" s="324"/>
      <c r="Y212" s="324"/>
      <c r="Z212" s="324"/>
      <c r="AA212" s="234"/>
      <c r="AB212" s="64">
        <f t="shared" si="29"/>
        <v>0</v>
      </c>
      <c r="AC212" s="471">
        <f t="shared" si="28"/>
        <v>0</v>
      </c>
      <c r="AD212" s="78"/>
      <c r="AE212" s="31"/>
      <c r="AJ212" s="31"/>
    </row>
    <row r="213" spans="1:36" s="136" customFormat="1" ht="13.5">
      <c r="A213" s="470" t="s">
        <v>275</v>
      </c>
      <c r="B213" s="245" t="s">
        <v>136</v>
      </c>
      <c r="C213" s="242">
        <v>179</v>
      </c>
      <c r="D213" s="272">
        <v>90</v>
      </c>
      <c r="E213" s="499">
        <v>326423</v>
      </c>
      <c r="F213" s="500"/>
      <c r="G213" s="500"/>
      <c r="H213" s="500"/>
      <c r="I213" s="501"/>
      <c r="J213" s="570"/>
      <c r="K213" s="632"/>
      <c r="L213" s="213"/>
      <c r="M213" s="804"/>
      <c r="N213" s="213"/>
      <c r="O213" s="324"/>
      <c r="P213" s="324"/>
      <c r="Q213" s="324"/>
      <c r="R213" s="324"/>
      <c r="S213" s="324"/>
      <c r="T213" s="324"/>
      <c r="U213" s="324"/>
      <c r="V213" s="324"/>
      <c r="W213" s="324"/>
      <c r="X213" s="324"/>
      <c r="Y213" s="324"/>
      <c r="Z213" s="324"/>
      <c r="AA213" s="234"/>
      <c r="AB213" s="64">
        <f t="shared" si="29"/>
        <v>0</v>
      </c>
      <c r="AC213" s="471">
        <f t="shared" si="28"/>
        <v>0</v>
      </c>
      <c r="AD213" s="78"/>
      <c r="AE213" s="31"/>
      <c r="AJ213" s="31"/>
    </row>
    <row r="214" spans="1:36" s="136" customFormat="1" ht="13.5">
      <c r="A214" s="470" t="s">
        <v>223</v>
      </c>
      <c r="B214" s="245" t="s">
        <v>136</v>
      </c>
      <c r="C214" s="242">
        <v>149</v>
      </c>
      <c r="D214" s="272">
        <v>75</v>
      </c>
      <c r="E214" s="499">
        <v>326713</v>
      </c>
      <c r="F214" s="500"/>
      <c r="G214" s="500"/>
      <c r="H214" s="500"/>
      <c r="I214" s="501"/>
      <c r="J214" s="570"/>
      <c r="K214" s="632"/>
      <c r="L214" s="213"/>
      <c r="M214" s="804"/>
      <c r="N214" s="213"/>
      <c r="O214" s="324"/>
      <c r="P214" s="324"/>
      <c r="Q214" s="324"/>
      <c r="R214" s="324"/>
      <c r="S214" s="324"/>
      <c r="T214" s="324"/>
      <c r="U214" s="324"/>
      <c r="V214" s="324"/>
      <c r="W214" s="324"/>
      <c r="X214" s="324"/>
      <c r="Y214" s="324"/>
      <c r="Z214" s="324"/>
      <c r="AA214" s="234"/>
      <c r="AB214" s="64">
        <f t="shared" si="29"/>
        <v>0</v>
      </c>
      <c r="AC214" s="471">
        <f t="shared" si="28"/>
        <v>0</v>
      </c>
      <c r="AD214" s="78"/>
      <c r="AE214" s="31"/>
      <c r="AJ214" s="31"/>
    </row>
    <row r="215" spans="1:36" s="136" customFormat="1" ht="13.5">
      <c r="A215" s="472" t="s">
        <v>132</v>
      </c>
      <c r="B215" s="246"/>
      <c r="C215" s="243"/>
      <c r="D215" s="244"/>
      <c r="E215" s="500"/>
      <c r="F215" s="500"/>
      <c r="G215" s="500"/>
      <c r="H215" s="500"/>
      <c r="I215" s="501"/>
      <c r="J215" s="336"/>
      <c r="K215" s="337"/>
      <c r="L215" s="337" t="s">
        <v>224</v>
      </c>
      <c r="M215" s="337"/>
      <c r="N215" s="337" t="s">
        <v>130</v>
      </c>
      <c r="O215" s="324"/>
      <c r="P215" s="337" t="s">
        <v>131</v>
      </c>
      <c r="Q215" s="324"/>
      <c r="R215" s="324"/>
      <c r="S215" s="324"/>
      <c r="T215" s="324"/>
      <c r="U215" s="324"/>
      <c r="V215" s="324"/>
      <c r="W215" s="324"/>
      <c r="X215" s="324"/>
      <c r="Y215" s="324"/>
      <c r="Z215" s="324"/>
      <c r="AA215" s="234"/>
      <c r="AB215" s="64"/>
      <c r="AC215" s="471">
        <f t="shared" si="28"/>
        <v>0</v>
      </c>
      <c r="AD215" s="78"/>
      <c r="AE215" s="31"/>
      <c r="AJ215" s="31"/>
    </row>
    <row r="216" spans="1:36" s="136" customFormat="1" ht="13.5">
      <c r="A216" s="470" t="s">
        <v>276</v>
      </c>
      <c r="B216" s="245" t="s">
        <v>138</v>
      </c>
      <c r="C216" s="242">
        <v>169</v>
      </c>
      <c r="D216" s="272">
        <v>85</v>
      </c>
      <c r="E216" s="499">
        <v>391534</v>
      </c>
      <c r="F216" s="500"/>
      <c r="G216" s="500"/>
      <c r="H216" s="500"/>
      <c r="I216" s="501"/>
      <c r="J216" s="336"/>
      <c r="K216" s="487"/>
      <c r="L216" s="487"/>
      <c r="M216" s="337"/>
      <c r="N216" s="213"/>
      <c r="O216" s="324"/>
      <c r="P216" s="213"/>
      <c r="Q216" s="324"/>
      <c r="R216" s="324"/>
      <c r="S216" s="324"/>
      <c r="T216" s="324"/>
      <c r="U216" s="324"/>
      <c r="V216" s="324"/>
      <c r="W216" s="324"/>
      <c r="X216" s="324"/>
      <c r="Y216" s="324"/>
      <c r="Z216" s="324"/>
      <c r="AA216" s="234"/>
      <c r="AB216" s="64">
        <f t="shared" ref="AB216:AB220" si="32">SUM(L216:P216)</f>
        <v>0</v>
      </c>
      <c r="AC216" s="471">
        <f t="shared" si="28"/>
        <v>0</v>
      </c>
      <c r="AD216" s="78"/>
      <c r="AE216" s="31"/>
      <c r="AJ216" s="31"/>
    </row>
    <row r="217" spans="1:36" s="136" customFormat="1" ht="13.5">
      <c r="A217" s="470" t="s">
        <v>279</v>
      </c>
      <c r="B217" s="245" t="s">
        <v>140</v>
      </c>
      <c r="C217" s="242">
        <v>139</v>
      </c>
      <c r="D217" s="272">
        <v>70</v>
      </c>
      <c r="E217" s="499">
        <v>391714</v>
      </c>
      <c r="F217" s="500"/>
      <c r="G217" s="500"/>
      <c r="H217" s="500"/>
      <c r="I217" s="501"/>
      <c r="J217" s="336"/>
      <c r="K217" s="337"/>
      <c r="L217" s="487"/>
      <c r="M217" s="337"/>
      <c r="N217" s="213"/>
      <c r="O217" s="324"/>
      <c r="P217" s="213"/>
      <c r="Q217" s="324"/>
      <c r="R217" s="324"/>
      <c r="S217" s="324"/>
      <c r="T217" s="324"/>
      <c r="U217" s="324"/>
      <c r="V217" s="324"/>
      <c r="W217" s="324"/>
      <c r="X217" s="324"/>
      <c r="Y217" s="324"/>
      <c r="Z217" s="324"/>
      <c r="AA217" s="234"/>
      <c r="AB217" s="64">
        <f t="shared" si="32"/>
        <v>0</v>
      </c>
      <c r="AC217" s="471">
        <f t="shared" si="28"/>
        <v>0</v>
      </c>
      <c r="AD217" s="78"/>
      <c r="AE217" s="31"/>
      <c r="AJ217" s="31"/>
    </row>
    <row r="218" spans="1:36" s="136" customFormat="1" ht="13.5">
      <c r="A218" s="470" t="s">
        <v>279</v>
      </c>
      <c r="B218" s="245" t="s">
        <v>141</v>
      </c>
      <c r="C218" s="242">
        <v>139</v>
      </c>
      <c r="D218" s="272">
        <v>70</v>
      </c>
      <c r="E218" s="499">
        <v>391734</v>
      </c>
      <c r="F218" s="500"/>
      <c r="G218" s="500"/>
      <c r="H218" s="500"/>
      <c r="I218" s="501"/>
      <c r="J218" s="336"/>
      <c r="K218" s="487"/>
      <c r="L218" s="488"/>
      <c r="M218" s="337"/>
      <c r="N218" s="213"/>
      <c r="O218" s="324"/>
      <c r="P218" s="213"/>
      <c r="Q218" s="324"/>
      <c r="R218" s="324"/>
      <c r="S218" s="324"/>
      <c r="T218" s="324"/>
      <c r="U218" s="324"/>
      <c r="V218" s="324"/>
      <c r="W218" s="324"/>
      <c r="X218" s="324"/>
      <c r="Y218" s="324"/>
      <c r="Z218" s="324"/>
      <c r="AA218" s="234"/>
      <c r="AB218" s="64">
        <f t="shared" si="32"/>
        <v>0</v>
      </c>
      <c r="AC218" s="471">
        <f t="shared" si="28"/>
        <v>0</v>
      </c>
      <c r="AD218" s="78"/>
      <c r="AE218" s="31"/>
      <c r="AJ218" s="31"/>
    </row>
    <row r="219" spans="1:36" s="136" customFormat="1" ht="13.5">
      <c r="A219" s="470" t="s">
        <v>277</v>
      </c>
      <c r="B219" s="245" t="s">
        <v>278</v>
      </c>
      <c r="C219" s="242">
        <v>149</v>
      </c>
      <c r="D219" s="272">
        <v>75</v>
      </c>
      <c r="E219" s="499">
        <v>394574</v>
      </c>
      <c r="F219" s="500"/>
      <c r="G219" s="500"/>
      <c r="H219" s="500"/>
      <c r="I219" s="501"/>
      <c r="J219" s="484"/>
      <c r="K219" s="488"/>
      <c r="L219" s="488"/>
      <c r="M219" s="487"/>
      <c r="N219" s="213"/>
      <c r="O219" s="324"/>
      <c r="P219" s="213"/>
      <c r="Q219" s="324"/>
      <c r="R219" s="324"/>
      <c r="S219" s="324"/>
      <c r="T219" s="324"/>
      <c r="U219" s="324"/>
      <c r="V219" s="324"/>
      <c r="W219" s="324"/>
      <c r="X219" s="324"/>
      <c r="Y219" s="324"/>
      <c r="Z219" s="324"/>
      <c r="AA219" s="234"/>
      <c r="AB219" s="64">
        <f t="shared" si="32"/>
        <v>0</v>
      </c>
      <c r="AC219" s="471">
        <f t="shared" ref="AC219:AC221" si="33">IF(AB219&gt;0,(AB219*D219),0)</f>
        <v>0</v>
      </c>
      <c r="AD219" s="78"/>
      <c r="AE219" s="31"/>
      <c r="AJ219" s="31"/>
    </row>
    <row r="220" spans="1:36" s="136" customFormat="1" ht="13.5">
      <c r="A220" s="470" t="s">
        <v>139</v>
      </c>
      <c r="B220" s="245" t="s">
        <v>140</v>
      </c>
      <c r="C220" s="242">
        <v>119</v>
      </c>
      <c r="D220" s="272">
        <v>60</v>
      </c>
      <c r="E220" s="499">
        <v>392811</v>
      </c>
      <c r="F220" s="500"/>
      <c r="G220" s="500"/>
      <c r="H220" s="500"/>
      <c r="I220" s="501"/>
      <c r="J220" s="484"/>
      <c r="K220" s="487"/>
      <c r="L220" s="213"/>
      <c r="M220" s="487"/>
      <c r="N220" s="213"/>
      <c r="O220" s="324"/>
      <c r="P220" s="213"/>
      <c r="Q220" s="324"/>
      <c r="R220" s="324"/>
      <c r="S220" s="324"/>
      <c r="T220" s="324"/>
      <c r="U220" s="324"/>
      <c r="V220" s="324"/>
      <c r="W220" s="324"/>
      <c r="X220" s="324"/>
      <c r="Y220" s="324"/>
      <c r="Z220" s="324"/>
      <c r="AA220" s="234"/>
      <c r="AB220" s="64">
        <f t="shared" si="32"/>
        <v>0</v>
      </c>
      <c r="AC220" s="471">
        <f t="shared" si="33"/>
        <v>0</v>
      </c>
      <c r="AD220" s="78"/>
      <c r="AE220" s="31"/>
      <c r="AJ220" s="31"/>
    </row>
    <row r="221" spans="1:36" s="136" customFormat="1" ht="13.5">
      <c r="A221" s="470" t="s">
        <v>139</v>
      </c>
      <c r="B221" s="245" t="s">
        <v>141</v>
      </c>
      <c r="C221" s="242">
        <v>119</v>
      </c>
      <c r="D221" s="272">
        <v>60</v>
      </c>
      <c r="E221" s="499">
        <v>394873</v>
      </c>
      <c r="F221" s="500"/>
      <c r="G221" s="500"/>
      <c r="H221" s="500"/>
      <c r="I221" s="501"/>
      <c r="J221" s="484"/>
      <c r="K221" s="485"/>
      <c r="L221" s="213"/>
      <c r="M221" s="487"/>
      <c r="N221" s="213"/>
      <c r="O221" s="324"/>
      <c r="P221" s="213"/>
      <c r="Q221" s="324"/>
      <c r="R221" s="324"/>
      <c r="S221" s="324"/>
      <c r="T221" s="324"/>
      <c r="U221" s="324"/>
      <c r="V221" s="324"/>
      <c r="W221" s="324"/>
      <c r="X221" s="324"/>
      <c r="Y221" s="324"/>
      <c r="Z221" s="324"/>
      <c r="AA221" s="234"/>
      <c r="AB221" s="64">
        <f>SUM(L221:P221)</f>
        <v>0</v>
      </c>
      <c r="AC221" s="471">
        <f t="shared" si="33"/>
        <v>0</v>
      </c>
      <c r="AD221" s="78"/>
      <c r="AE221" s="31"/>
      <c r="AJ221" s="31"/>
    </row>
    <row r="222" spans="1:36" s="136" customFormat="1" ht="13.5">
      <c r="A222" s="566" t="s">
        <v>35</v>
      </c>
      <c r="B222" s="567"/>
      <c r="C222" s="243"/>
      <c r="D222" s="244"/>
      <c r="E222" s="500"/>
      <c r="F222" s="500"/>
      <c r="G222" s="500"/>
      <c r="H222" s="500"/>
      <c r="I222" s="501"/>
      <c r="J222" s="484"/>
      <c r="K222" s="487"/>
      <c r="L222" s="487"/>
      <c r="M222" s="487"/>
      <c r="N222" s="487"/>
      <c r="O222" s="324"/>
      <c r="P222" s="324"/>
      <c r="Q222" s="324"/>
      <c r="R222" s="324"/>
      <c r="S222" s="324"/>
      <c r="T222" s="324"/>
      <c r="U222" s="324"/>
      <c r="V222" s="324"/>
      <c r="W222" s="324"/>
      <c r="X222" s="324"/>
      <c r="Y222" s="324"/>
      <c r="Z222" s="324"/>
      <c r="AA222" s="234"/>
      <c r="AB222" s="64"/>
      <c r="AC222" s="471">
        <f t="shared" ref="AC222:AC223" si="34">IF(AB222&gt;0,(AB222*D222),0)</f>
        <v>0</v>
      </c>
      <c r="AD222" s="78"/>
      <c r="AE222" s="31"/>
      <c r="AJ222" s="31"/>
    </row>
    <row r="223" spans="1:36" s="136" customFormat="1" ht="13.5">
      <c r="A223" s="473" t="s">
        <v>226</v>
      </c>
      <c r="B223" s="486"/>
      <c r="C223" s="242">
        <v>79</v>
      </c>
      <c r="D223" s="272">
        <v>42.5</v>
      </c>
      <c r="E223" s="563">
        <v>383143</v>
      </c>
      <c r="F223" s="564"/>
      <c r="G223" s="564"/>
      <c r="H223" s="564"/>
      <c r="I223" s="565"/>
      <c r="J223" s="562"/>
      <c r="K223" s="800"/>
      <c r="L223" s="570"/>
      <c r="M223" s="813"/>
      <c r="N223" s="813"/>
      <c r="O223" s="813"/>
      <c r="P223" s="813"/>
      <c r="Q223" s="813"/>
      <c r="R223" s="813"/>
      <c r="S223" s="813"/>
      <c r="T223" s="813"/>
      <c r="U223" s="813"/>
      <c r="V223" s="813"/>
      <c r="W223" s="813"/>
      <c r="X223" s="813"/>
      <c r="Y223" s="813"/>
      <c r="Z223" s="813"/>
      <c r="AA223" s="814"/>
      <c r="AB223" s="64">
        <f t="shared" ref="AB223:AB224" si="35">SUM(L223:P223)</f>
        <v>0</v>
      </c>
      <c r="AC223" s="471">
        <f t="shared" si="34"/>
        <v>0</v>
      </c>
      <c r="AD223" s="30"/>
    </row>
    <row r="224" spans="1:36" s="136" customFormat="1" ht="13.5">
      <c r="A224" s="473" t="s">
        <v>225</v>
      </c>
      <c r="B224" s="332"/>
      <c r="C224" s="242">
        <v>249</v>
      </c>
      <c r="D224" s="272">
        <v>140</v>
      </c>
      <c r="E224" s="563">
        <v>383103</v>
      </c>
      <c r="F224" s="564"/>
      <c r="G224" s="564"/>
      <c r="H224" s="564"/>
      <c r="I224" s="565"/>
      <c r="J224" s="561"/>
      <c r="K224" s="562"/>
      <c r="L224" s="570"/>
      <c r="M224" s="813"/>
      <c r="N224" s="813"/>
      <c r="O224" s="813"/>
      <c r="P224" s="813"/>
      <c r="Q224" s="813"/>
      <c r="R224" s="813"/>
      <c r="S224" s="813"/>
      <c r="T224" s="813"/>
      <c r="U224" s="813"/>
      <c r="V224" s="813"/>
      <c r="W224" s="813"/>
      <c r="X224" s="813"/>
      <c r="Y224" s="813"/>
      <c r="Z224" s="813"/>
      <c r="AA224" s="814"/>
      <c r="AB224" s="64">
        <f t="shared" si="35"/>
        <v>0</v>
      </c>
      <c r="AC224" s="471">
        <f t="shared" ref="AC224" si="36">IF(AB224&gt;0,(AB224*D224),0)</f>
        <v>0</v>
      </c>
      <c r="AD224" s="30"/>
    </row>
    <row r="225" spans="1:37" ht="14" thickBot="1">
      <c r="A225" s="474" t="s">
        <v>227</v>
      </c>
      <c r="B225" s="475"/>
      <c r="C225" s="476">
        <v>79</v>
      </c>
      <c r="D225" s="477">
        <v>42.5</v>
      </c>
      <c r="E225" s="810">
        <v>383173</v>
      </c>
      <c r="F225" s="811"/>
      <c r="G225" s="811"/>
      <c r="H225" s="811"/>
      <c r="I225" s="812"/>
      <c r="J225" s="801"/>
      <c r="K225" s="802"/>
      <c r="L225" s="815"/>
      <c r="M225" s="816"/>
      <c r="N225" s="816"/>
      <c r="O225" s="816"/>
      <c r="P225" s="816"/>
      <c r="Q225" s="816"/>
      <c r="R225" s="816"/>
      <c r="S225" s="816"/>
      <c r="T225" s="816"/>
      <c r="U225" s="816"/>
      <c r="V225" s="816"/>
      <c r="W225" s="816"/>
      <c r="X225" s="816"/>
      <c r="Y225" s="816"/>
      <c r="Z225" s="816"/>
      <c r="AA225" s="817"/>
      <c r="AB225" s="478">
        <f>SUM(J225:P225)</f>
        <v>0</v>
      </c>
      <c r="AC225" s="479">
        <f t="shared" si="28"/>
        <v>0</v>
      </c>
      <c r="AD225" s="10"/>
    </row>
    <row r="226" spans="1:37" s="43" customFormat="1">
      <c r="A226" s="12"/>
      <c r="B226" s="12"/>
      <c r="C226" s="12"/>
      <c r="D226" s="75"/>
      <c r="E226" s="12"/>
      <c r="F226" s="95"/>
      <c r="G226" s="136"/>
      <c r="H226" s="136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95"/>
      <c r="Z226" s="12"/>
      <c r="AA226" s="12"/>
      <c r="AB226" s="12"/>
      <c r="AC226" s="12"/>
      <c r="AD226" s="10"/>
      <c r="AJ226" s="12"/>
      <c r="AK226" s="12"/>
    </row>
    <row r="227" spans="1:37" s="43" customFormat="1" ht="17.5">
      <c r="A227" s="124" t="s">
        <v>75</v>
      </c>
      <c r="B227" s="12"/>
      <c r="C227" s="12"/>
      <c r="D227" s="75"/>
      <c r="E227" s="12"/>
      <c r="F227" s="95"/>
      <c r="G227" s="136"/>
      <c r="H227" s="136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95"/>
      <c r="Z227" s="12"/>
      <c r="AA227" s="12"/>
      <c r="AB227" s="12"/>
      <c r="AC227" s="12"/>
      <c r="AD227" s="26"/>
      <c r="AK227" s="12"/>
    </row>
    <row r="228" spans="1:37" s="43" customFormat="1" ht="17.5">
      <c r="A228" s="124" t="s">
        <v>183</v>
      </c>
      <c r="B228" s="136"/>
      <c r="C228" s="136"/>
      <c r="D228" s="75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136"/>
      <c r="AD228" s="143"/>
      <c r="AK228" s="136"/>
    </row>
    <row r="229" spans="1:37" s="43" customFormat="1" ht="17.5">
      <c r="A229" s="124" t="s">
        <v>96</v>
      </c>
      <c r="B229" s="51"/>
      <c r="C229" s="12"/>
      <c r="D229" s="76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26"/>
    </row>
    <row r="230" spans="1:37" s="43" customFormat="1">
      <c r="B230" s="51"/>
      <c r="C230" s="12"/>
      <c r="D230" s="76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2"/>
    </row>
    <row r="231" spans="1:37" s="43" customFormat="1">
      <c r="B231" s="51"/>
      <c r="C231" s="12"/>
      <c r="D231" s="76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2"/>
    </row>
    <row r="232" spans="1:37" s="43" customFormat="1">
      <c r="B232" s="51"/>
      <c r="C232" s="12"/>
      <c r="D232" s="76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2"/>
    </row>
    <row r="233" spans="1:37" s="43" customFormat="1">
      <c r="B233" s="51"/>
      <c r="C233" s="12"/>
      <c r="D233" s="76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2"/>
    </row>
    <row r="234" spans="1:37" s="43" customFormat="1">
      <c r="B234" s="51"/>
      <c r="C234" s="12"/>
      <c r="D234" s="76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2"/>
    </row>
    <row r="235" spans="1:37" s="43" customFormat="1" ht="10">
      <c r="B235" s="51"/>
      <c r="C235" s="51"/>
      <c r="D235" s="76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2"/>
    </row>
    <row r="236" spans="1:37" s="43" customFormat="1" ht="10">
      <c r="B236" s="51"/>
      <c r="C236" s="51"/>
      <c r="D236" s="76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2"/>
    </row>
    <row r="237" spans="1:37" s="43" customFormat="1" ht="10">
      <c r="B237" s="51"/>
      <c r="C237" s="51"/>
      <c r="D237" s="76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2"/>
    </row>
    <row r="238" spans="1:37" s="43" customFormat="1" ht="10">
      <c r="B238" s="51"/>
      <c r="C238" s="51"/>
      <c r="D238" s="76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2"/>
    </row>
    <row r="239" spans="1:37" s="43" customFormat="1" ht="10">
      <c r="B239" s="51"/>
      <c r="C239" s="51"/>
      <c r="D239" s="76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2"/>
    </row>
    <row r="240" spans="1:37" s="43" customFormat="1" ht="10">
      <c r="B240" s="51"/>
      <c r="C240" s="51"/>
      <c r="D240" s="76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2"/>
    </row>
    <row r="241" spans="1:37" s="43" customFormat="1" ht="10">
      <c r="B241" s="51"/>
      <c r="C241" s="51"/>
      <c r="D241" s="76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2"/>
    </row>
    <row r="242" spans="1:37" s="43" customFormat="1" ht="10">
      <c r="B242" s="51"/>
      <c r="C242" s="51"/>
      <c r="D242" s="76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2"/>
    </row>
    <row r="243" spans="1:37" s="43" customFormat="1">
      <c r="B243" s="51"/>
      <c r="C243" s="51"/>
      <c r="D243" s="76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2"/>
      <c r="AE243" s="12"/>
    </row>
    <row r="244" spans="1:37" s="43" customFormat="1">
      <c r="B244" s="51"/>
      <c r="C244" s="51"/>
      <c r="D244" s="76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2"/>
      <c r="AE244" s="12"/>
      <c r="AF244" s="12"/>
      <c r="AG244" s="12"/>
    </row>
    <row r="245" spans="1:37" s="43" customFormat="1">
      <c r="B245" s="51"/>
      <c r="C245" s="51"/>
      <c r="D245" s="76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2"/>
      <c r="AE245" s="12"/>
      <c r="AF245" s="12"/>
      <c r="AG245" s="12"/>
    </row>
    <row r="246" spans="1:37" s="43" customFormat="1">
      <c r="A246" s="12"/>
      <c r="B246" s="50"/>
      <c r="C246" s="51"/>
      <c r="D246" s="77"/>
      <c r="E246" s="24"/>
      <c r="F246" s="100"/>
      <c r="G246" s="251"/>
      <c r="H246" s="251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100"/>
      <c r="Z246" s="24"/>
      <c r="AA246" s="24"/>
      <c r="AB246" s="24"/>
      <c r="AC246" s="24"/>
      <c r="AD246" s="2"/>
      <c r="AE246" s="12"/>
      <c r="AF246" s="12"/>
      <c r="AG246" s="12"/>
      <c r="AH246" s="12"/>
      <c r="AI246" s="12"/>
    </row>
    <row r="247" spans="1:37">
      <c r="C247" s="51"/>
      <c r="AJ247" s="43"/>
      <c r="AK247" s="43"/>
    </row>
    <row r="248" spans="1:37">
      <c r="C248" s="51"/>
      <c r="AK248" s="43"/>
    </row>
    <row r="249" spans="1:37">
      <c r="C249" s="51"/>
    </row>
    <row r="250" spans="1:37">
      <c r="C250" s="51"/>
    </row>
    <row r="251" spans="1:37">
      <c r="C251" s="51"/>
    </row>
  </sheetData>
  <sheetProtection algorithmName="SHA-512" hashValue="hVEm3xvUwOdByvkFfwJBd+hDSrPjHLhgaOwh5n0rqofj3CebjoBdb47t/5WiwoZ1wR1zLW1Z2bP0WUPPMQP46Q==" saltValue="WMusdRD/xTHXhXWzwpDu5w==" spinCount="100000" sheet="1" objects="1" scenarios="1" selectLockedCells="1"/>
  <mergeCells count="755">
    <mergeCell ref="E219:I219"/>
    <mergeCell ref="E220:I220"/>
    <mergeCell ref="E221:I221"/>
    <mergeCell ref="E225:I225"/>
    <mergeCell ref="V124:Z124"/>
    <mergeCell ref="K67:L67"/>
    <mergeCell ref="K95:L95"/>
    <mergeCell ref="M67:N67"/>
    <mergeCell ref="O67:P67"/>
    <mergeCell ref="I85:J85"/>
    <mergeCell ref="K85:L85"/>
    <mergeCell ref="M107:O107"/>
    <mergeCell ref="P107:R107"/>
    <mergeCell ref="K98:L98"/>
    <mergeCell ref="M98:N98"/>
    <mergeCell ref="O98:P98"/>
    <mergeCell ref="Q98:R98"/>
    <mergeCell ref="O85:P85"/>
    <mergeCell ref="K86:L86"/>
    <mergeCell ref="T86:AA86"/>
    <mergeCell ref="T85:AA85"/>
    <mergeCell ref="L223:AA225"/>
    <mergeCell ref="J124:L125"/>
    <mergeCell ref="M124:N124"/>
    <mergeCell ref="V146:AA146"/>
    <mergeCell ref="M145:R146"/>
    <mergeCell ref="V113:AA113"/>
    <mergeCell ref="J223:K223"/>
    <mergeCell ref="J225:K225"/>
    <mergeCell ref="X201:Z201"/>
    <mergeCell ref="J210:K214"/>
    <mergeCell ref="K190:K191"/>
    <mergeCell ref="S188:AA189"/>
    <mergeCell ref="P177:P179"/>
    <mergeCell ref="N177:N179"/>
    <mergeCell ref="M210:M214"/>
    <mergeCell ref="O202:O207"/>
    <mergeCell ref="W182:W187"/>
    <mergeCell ref="Y182:AA183"/>
    <mergeCell ref="AA184:AA185"/>
    <mergeCell ref="Y186:AA187"/>
    <mergeCell ref="O182:O191"/>
    <mergeCell ref="Q182:Q191"/>
    <mergeCell ref="K188:K189"/>
    <mergeCell ref="I193:M195"/>
    <mergeCell ref="M196:M197"/>
    <mergeCell ref="K196:K197"/>
    <mergeCell ref="O196:O197"/>
    <mergeCell ref="V130:Z130"/>
    <mergeCell ref="A124:B124"/>
    <mergeCell ref="A129:B129"/>
    <mergeCell ref="S146:U146"/>
    <mergeCell ref="A133:B133"/>
    <mergeCell ref="A141:B141"/>
    <mergeCell ref="S135:U135"/>
    <mergeCell ref="V135:AA135"/>
    <mergeCell ref="A136:B136"/>
    <mergeCell ref="M134:N134"/>
    <mergeCell ref="M135:O135"/>
    <mergeCell ref="P134:R135"/>
    <mergeCell ref="A139:B139"/>
    <mergeCell ref="S134:T134"/>
    <mergeCell ref="V134:Z134"/>
    <mergeCell ref="J145:L146"/>
    <mergeCell ref="J141:L142"/>
    <mergeCell ref="S141:T141"/>
    <mergeCell ref="A143:B143"/>
    <mergeCell ref="M141:R142"/>
    <mergeCell ref="A144:B144"/>
    <mergeCell ref="V141:Z141"/>
    <mergeCell ref="V145:Z145"/>
    <mergeCell ref="V142:AA142"/>
    <mergeCell ref="S119:U119"/>
    <mergeCell ref="V119:AA119"/>
    <mergeCell ref="P125:R125"/>
    <mergeCell ref="P123:R123"/>
    <mergeCell ref="A134:B134"/>
    <mergeCell ref="J134:L135"/>
    <mergeCell ref="A137:B137"/>
    <mergeCell ref="J137:L138"/>
    <mergeCell ref="V122:Z122"/>
    <mergeCell ref="A132:B132"/>
    <mergeCell ref="A130:B130"/>
    <mergeCell ref="J130:L131"/>
    <mergeCell ref="V125:AA125"/>
    <mergeCell ref="M131:O131"/>
    <mergeCell ref="P131:R131"/>
    <mergeCell ref="S131:U131"/>
    <mergeCell ref="V131:AA131"/>
    <mergeCell ref="M137:R138"/>
    <mergeCell ref="S137:T137"/>
    <mergeCell ref="V137:Z137"/>
    <mergeCell ref="S138:U138"/>
    <mergeCell ref="V138:AA138"/>
    <mergeCell ref="M130:N130"/>
    <mergeCell ref="P130:Q130"/>
    <mergeCell ref="J105:AA105"/>
    <mergeCell ref="K99:L99"/>
    <mergeCell ref="T98:AA98"/>
    <mergeCell ref="Q83:R83"/>
    <mergeCell ref="T83:AA83"/>
    <mergeCell ref="A84:B84"/>
    <mergeCell ref="T90:AA90"/>
    <mergeCell ref="A90:B90"/>
    <mergeCell ref="K90:L90"/>
    <mergeCell ref="M90:N90"/>
    <mergeCell ref="I99:J99"/>
    <mergeCell ref="M83:N83"/>
    <mergeCell ref="O83:P83"/>
    <mergeCell ref="A86:B86"/>
    <mergeCell ref="I86:J86"/>
    <mergeCell ref="T91:AA91"/>
    <mergeCell ref="T92:AA93"/>
    <mergeCell ref="A88:B88"/>
    <mergeCell ref="A91:B91"/>
    <mergeCell ref="I98:J98"/>
    <mergeCell ref="A85:C85"/>
    <mergeCell ref="M87:N87"/>
    <mergeCell ref="T89:AA89"/>
    <mergeCell ref="I91:J91"/>
    <mergeCell ref="K91:L91"/>
    <mergeCell ref="I93:S93"/>
    <mergeCell ref="T94:AA94"/>
    <mergeCell ref="T95:AA96"/>
    <mergeCell ref="Q95:R95"/>
    <mergeCell ref="O94:P94"/>
    <mergeCell ref="A107:B107"/>
    <mergeCell ref="A95:B95"/>
    <mergeCell ref="A94:B94"/>
    <mergeCell ref="I94:J94"/>
    <mergeCell ref="A89:C89"/>
    <mergeCell ref="A92:B92"/>
    <mergeCell ref="S106:T106"/>
    <mergeCell ref="T104:AA104"/>
    <mergeCell ref="Q94:R94"/>
    <mergeCell ref="A98:B98"/>
    <mergeCell ref="M94:N94"/>
    <mergeCell ref="O95:P95"/>
    <mergeCell ref="I89:J89"/>
    <mergeCell ref="K89:L89"/>
    <mergeCell ref="M89:N89"/>
    <mergeCell ref="O89:P89"/>
    <mergeCell ref="AB99:AB100"/>
    <mergeCell ref="AC32:AC33"/>
    <mergeCell ref="T74:AA74"/>
    <mergeCell ref="T82:AA82"/>
    <mergeCell ref="M99:N99"/>
    <mergeCell ref="O99:P99"/>
    <mergeCell ref="T77:AA77"/>
    <mergeCell ref="M91:N91"/>
    <mergeCell ref="O91:P91"/>
    <mergeCell ref="Q91:R91"/>
    <mergeCell ref="T41:AA41"/>
    <mergeCell ref="T42:AA42"/>
    <mergeCell ref="AB59:AB60"/>
    <mergeCell ref="Q43:R43"/>
    <mergeCell ref="T39:AA39"/>
    <mergeCell ref="AB95:AB96"/>
    <mergeCell ref="M88:N88"/>
    <mergeCell ref="O88:P88"/>
    <mergeCell ref="Q44:R44"/>
    <mergeCell ref="Q46:R46"/>
    <mergeCell ref="M42:N42"/>
    <mergeCell ref="AC99:AC100"/>
    <mergeCell ref="AC95:AC96"/>
    <mergeCell ref="I96:S96"/>
    <mergeCell ref="Q19:R19"/>
    <mergeCell ref="H12:J12"/>
    <mergeCell ref="T19:AA19"/>
    <mergeCell ref="E12:G12"/>
    <mergeCell ref="AC17:AC18"/>
    <mergeCell ref="I88:J88"/>
    <mergeCell ref="K88:L88"/>
    <mergeCell ref="I87:J87"/>
    <mergeCell ref="K87:L87"/>
    <mergeCell ref="AB17:AB18"/>
    <mergeCell ref="Q51:S51"/>
    <mergeCell ref="AB32:AB33"/>
    <mergeCell ref="T32:AA33"/>
    <mergeCell ref="M31:N31"/>
    <mergeCell ref="T44:AA44"/>
    <mergeCell ref="T45:AA45"/>
    <mergeCell ref="T46:AA46"/>
    <mergeCell ref="I40:J40"/>
    <mergeCell ref="AB68:AB69"/>
    <mergeCell ref="O44:P44"/>
    <mergeCell ref="T49:AA49"/>
    <mergeCell ref="O84:P84"/>
    <mergeCell ref="I78:J78"/>
    <mergeCell ref="K78:L78"/>
    <mergeCell ref="AB1:AC1"/>
    <mergeCell ref="V2:AA2"/>
    <mergeCell ref="AB2:AC2"/>
    <mergeCell ref="V3:V4"/>
    <mergeCell ref="W3:AC3"/>
    <mergeCell ref="W4:AC4"/>
    <mergeCell ref="V1:AA1"/>
    <mergeCell ref="V7:Z7"/>
    <mergeCell ref="T31:AA31"/>
    <mergeCell ref="A13:AC13"/>
    <mergeCell ref="A14:AB14"/>
    <mergeCell ref="A15:B15"/>
    <mergeCell ref="B12:D12"/>
    <mergeCell ref="E8:J8"/>
    <mergeCell ref="K8:Q8"/>
    <mergeCell ref="R8:U8"/>
    <mergeCell ref="K11:M11"/>
    <mergeCell ref="N11:O11"/>
    <mergeCell ref="B11:D11"/>
    <mergeCell ref="E11:J11"/>
    <mergeCell ref="P11:S11"/>
    <mergeCell ref="T11:U11"/>
    <mergeCell ref="V11:X11"/>
    <mergeCell ref="Z11:AB11"/>
    <mergeCell ref="V5:AB5"/>
    <mergeCell ref="B6:D6"/>
    <mergeCell ref="E6:K6"/>
    <mergeCell ref="L6:Q6"/>
    <mergeCell ref="R6:U6"/>
    <mergeCell ref="V6:Z6"/>
    <mergeCell ref="AA6:AB6"/>
    <mergeCell ref="B7:D7"/>
    <mergeCell ref="AA7:AC7"/>
    <mergeCell ref="E7:Q7"/>
    <mergeCell ref="R7:U7"/>
    <mergeCell ref="B9:D9"/>
    <mergeCell ref="E9:J9"/>
    <mergeCell ref="K9:Q9"/>
    <mergeCell ref="R9:U9"/>
    <mergeCell ref="V9:AC9"/>
    <mergeCell ref="B8:D8"/>
    <mergeCell ref="B10:D10"/>
    <mergeCell ref="T28:AA28"/>
    <mergeCell ref="I18:S18"/>
    <mergeCell ref="E10:I10"/>
    <mergeCell ref="J10:K10"/>
    <mergeCell ref="L10:O10"/>
    <mergeCell ref="P10:AC10"/>
    <mergeCell ref="A16:C16"/>
    <mergeCell ref="A17:B17"/>
    <mergeCell ref="Q16:R16"/>
    <mergeCell ref="AB12:AC12"/>
    <mergeCell ref="M17:N17"/>
    <mergeCell ref="O17:P17"/>
    <mergeCell ref="O16:P16"/>
    <mergeCell ref="I16:J16"/>
    <mergeCell ref="I21:S21"/>
    <mergeCell ref="K17:L17"/>
    <mergeCell ref="L12:M12"/>
    <mergeCell ref="A19:C19"/>
    <mergeCell ref="I19:J19"/>
    <mergeCell ref="K19:L19"/>
    <mergeCell ref="A20:B20"/>
    <mergeCell ref="A23:B23"/>
    <mergeCell ref="O25:P25"/>
    <mergeCell ref="A28:C28"/>
    <mergeCell ref="A25:C25"/>
    <mergeCell ref="A29:B29"/>
    <mergeCell ref="M19:N19"/>
    <mergeCell ref="O19:P19"/>
    <mergeCell ref="O23:P23"/>
    <mergeCell ref="I29:J29"/>
    <mergeCell ref="A26:B26"/>
    <mergeCell ref="A22:C22"/>
    <mergeCell ref="I22:J22"/>
    <mergeCell ref="K22:L22"/>
    <mergeCell ref="M22:N22"/>
    <mergeCell ref="I25:J25"/>
    <mergeCell ref="M25:N25"/>
    <mergeCell ref="K28:L28"/>
    <mergeCell ref="M28:N28"/>
    <mergeCell ref="O28:P28"/>
    <mergeCell ref="K29:L29"/>
    <mergeCell ref="M32:N32"/>
    <mergeCell ref="I26:J26"/>
    <mergeCell ref="M29:N29"/>
    <mergeCell ref="AB26:AB27"/>
    <mergeCell ref="AC26:AC27"/>
    <mergeCell ref="O32:P32"/>
    <mergeCell ref="O22:P22"/>
    <mergeCell ref="AB29:AB30"/>
    <mergeCell ref="AC29:AC30"/>
    <mergeCell ref="O31:P31"/>
    <mergeCell ref="O29:P29"/>
    <mergeCell ref="O26:P26"/>
    <mergeCell ref="T29:AA30"/>
    <mergeCell ref="Q23:R23"/>
    <mergeCell ref="Q22:R22"/>
    <mergeCell ref="I24:S24"/>
    <mergeCell ref="T25:AA25"/>
    <mergeCell ref="T26:AA27"/>
    <mergeCell ref="I23:J23"/>
    <mergeCell ref="I27:J27"/>
    <mergeCell ref="K26:L26"/>
    <mergeCell ref="M26:N26"/>
    <mergeCell ref="A31:C31"/>
    <mergeCell ref="K25:L25"/>
    <mergeCell ref="K31:L31"/>
    <mergeCell ref="A37:E37"/>
    <mergeCell ref="I28:J28"/>
    <mergeCell ref="A32:B32"/>
    <mergeCell ref="I31:J31"/>
    <mergeCell ref="I32:J32"/>
    <mergeCell ref="K32:L32"/>
    <mergeCell ref="A34:C34"/>
    <mergeCell ref="I34:J34"/>
    <mergeCell ref="K34:L34"/>
    <mergeCell ref="I20:J20"/>
    <mergeCell ref="K20:L20"/>
    <mergeCell ref="M20:N20"/>
    <mergeCell ref="O20:P20"/>
    <mergeCell ref="T20:AA21"/>
    <mergeCell ref="K23:L23"/>
    <mergeCell ref="M23:N23"/>
    <mergeCell ref="T23:AA24"/>
    <mergeCell ref="V8:AC8"/>
    <mergeCell ref="V12:X12"/>
    <mergeCell ref="AB20:AB21"/>
    <mergeCell ref="AC20:AC21"/>
    <mergeCell ref="T22:AA22"/>
    <mergeCell ref="AB23:AB24"/>
    <mergeCell ref="AC23:AC24"/>
    <mergeCell ref="N12:P12"/>
    <mergeCell ref="Q12:R12"/>
    <mergeCell ref="S12:U12"/>
    <mergeCell ref="K16:L16"/>
    <mergeCell ref="Z12:AA12"/>
    <mergeCell ref="I17:J17"/>
    <mergeCell ref="M16:N16"/>
    <mergeCell ref="T16:AA16"/>
    <mergeCell ref="T17:AA18"/>
    <mergeCell ref="AC64:AC65"/>
    <mergeCell ref="T67:AA67"/>
    <mergeCell ref="T88:AA88"/>
    <mergeCell ref="K79:L79"/>
    <mergeCell ref="T79:AA79"/>
    <mergeCell ref="AB64:AB65"/>
    <mergeCell ref="Q85:R85"/>
    <mergeCell ref="AC68:AC69"/>
    <mergeCell ref="X70:AA70"/>
    <mergeCell ref="T70:W70"/>
    <mergeCell ref="T68:AA69"/>
    <mergeCell ref="T87:AA87"/>
    <mergeCell ref="I70:S70"/>
    <mergeCell ref="I76:J76"/>
    <mergeCell ref="K76:L76"/>
    <mergeCell ref="M76:N76"/>
    <mergeCell ref="O76:P76"/>
    <mergeCell ref="T76:AA76"/>
    <mergeCell ref="O87:P87"/>
    <mergeCell ref="Q87:R87"/>
    <mergeCell ref="O82:P82"/>
    <mergeCell ref="K77:L77"/>
    <mergeCell ref="O77:P77"/>
    <mergeCell ref="I77:J77"/>
    <mergeCell ref="AC92:AC93"/>
    <mergeCell ref="I95:J95"/>
    <mergeCell ref="I90:J90"/>
    <mergeCell ref="O90:P90"/>
    <mergeCell ref="T84:AA84"/>
    <mergeCell ref="O86:P86"/>
    <mergeCell ref="M86:N86"/>
    <mergeCell ref="Q67:R67"/>
    <mergeCell ref="O92:P92"/>
    <mergeCell ref="K82:L82"/>
    <mergeCell ref="I80:S80"/>
    <mergeCell ref="M77:N77"/>
    <mergeCell ref="O74:P74"/>
    <mergeCell ref="T78:AA78"/>
    <mergeCell ref="Q82:R82"/>
    <mergeCell ref="M82:N82"/>
    <mergeCell ref="I82:J82"/>
    <mergeCell ref="M85:N85"/>
    <mergeCell ref="M84:N84"/>
    <mergeCell ref="AB92:AB93"/>
    <mergeCell ref="I92:J92"/>
    <mergeCell ref="K92:L92"/>
    <mergeCell ref="M92:N92"/>
    <mergeCell ref="K94:L94"/>
    <mergeCell ref="T99:AA100"/>
    <mergeCell ref="T101:AA101"/>
    <mergeCell ref="A99:B99"/>
    <mergeCell ref="J122:L123"/>
    <mergeCell ref="A109:B109"/>
    <mergeCell ref="J109:L110"/>
    <mergeCell ref="M109:N109"/>
    <mergeCell ref="S112:T112"/>
    <mergeCell ref="P118:Q118"/>
    <mergeCell ref="S118:T118"/>
    <mergeCell ref="V118:Z118"/>
    <mergeCell ref="A119:B119"/>
    <mergeCell ref="A112:B112"/>
    <mergeCell ref="A113:B113"/>
    <mergeCell ref="J112:L113"/>
    <mergeCell ref="M112:N112"/>
    <mergeCell ref="P112:Q112"/>
    <mergeCell ref="A102:E102"/>
    <mergeCell ref="V112:Z112"/>
    <mergeCell ref="V123:AA123"/>
    <mergeCell ref="A123:B123"/>
    <mergeCell ref="M123:O123"/>
    <mergeCell ref="A118:B118"/>
    <mergeCell ref="J118:L119"/>
    <mergeCell ref="V106:AA107"/>
    <mergeCell ref="A116:B116"/>
    <mergeCell ref="S109:T109"/>
    <mergeCell ref="S107:U107"/>
    <mergeCell ref="P122:Q122"/>
    <mergeCell ref="S122:T122"/>
    <mergeCell ref="A120:B120"/>
    <mergeCell ref="J120:L121"/>
    <mergeCell ref="P106:Q106"/>
    <mergeCell ref="A106:B106"/>
    <mergeCell ref="V109:W109"/>
    <mergeCell ref="A110:B110"/>
    <mergeCell ref="M110:O110"/>
    <mergeCell ref="P110:R110"/>
    <mergeCell ref="S110:U110"/>
    <mergeCell ref="V110:X110"/>
    <mergeCell ref="A122:B122"/>
    <mergeCell ref="A121:B121"/>
    <mergeCell ref="M113:O113"/>
    <mergeCell ref="P113:R113"/>
    <mergeCell ref="S113:U113"/>
    <mergeCell ref="M118:N118"/>
    <mergeCell ref="M121:O121"/>
    <mergeCell ref="P121:R121"/>
    <mergeCell ref="T57:AA57"/>
    <mergeCell ref="M58:N58"/>
    <mergeCell ref="G59:H59"/>
    <mergeCell ref="A58:C58"/>
    <mergeCell ref="T58:AA58"/>
    <mergeCell ref="A67:C67"/>
    <mergeCell ref="K64:L64"/>
    <mergeCell ref="M64:N64"/>
    <mergeCell ref="O64:P64"/>
    <mergeCell ref="Q64:R64"/>
    <mergeCell ref="G57:H57"/>
    <mergeCell ref="X61:AA61"/>
    <mergeCell ref="T61:W61"/>
    <mergeCell ref="Q63:R63"/>
    <mergeCell ref="T63:AA63"/>
    <mergeCell ref="T64:AA65"/>
    <mergeCell ref="I67:J67"/>
    <mergeCell ref="M63:N63"/>
    <mergeCell ref="M57:N57"/>
    <mergeCell ref="O57:P57"/>
    <mergeCell ref="Q57:R57"/>
    <mergeCell ref="A39:D39"/>
    <mergeCell ref="I39:J39"/>
    <mergeCell ref="M40:N40"/>
    <mergeCell ref="T40:AA40"/>
    <mergeCell ref="T43:AA43"/>
    <mergeCell ref="T48:AA48"/>
    <mergeCell ref="A40:B40"/>
    <mergeCell ref="I44:J44"/>
    <mergeCell ref="K44:L44"/>
    <mergeCell ref="Q47:R47"/>
    <mergeCell ref="T47:AA47"/>
    <mergeCell ref="A47:D47"/>
    <mergeCell ref="A45:D45"/>
    <mergeCell ref="I45:J45"/>
    <mergeCell ref="K45:L45"/>
    <mergeCell ref="K40:L40"/>
    <mergeCell ref="K39:L39"/>
    <mergeCell ref="M39:N39"/>
    <mergeCell ref="O39:P39"/>
    <mergeCell ref="A44:B44"/>
    <mergeCell ref="M46:N46"/>
    <mergeCell ref="O46:P46"/>
    <mergeCell ref="O42:P42"/>
    <mergeCell ref="M44:N44"/>
    <mergeCell ref="M45:N45"/>
    <mergeCell ref="O45:P45"/>
    <mergeCell ref="I57:J57"/>
    <mergeCell ref="K57:L57"/>
    <mergeCell ref="I61:S61"/>
    <mergeCell ref="O68:P68"/>
    <mergeCell ref="Q68:R68"/>
    <mergeCell ref="K49:L49"/>
    <mergeCell ref="Q48:R48"/>
    <mergeCell ref="K68:L68"/>
    <mergeCell ref="M68:N68"/>
    <mergeCell ref="M49:N49"/>
    <mergeCell ref="O49:P49"/>
    <mergeCell ref="I55:J55"/>
    <mergeCell ref="K55:L55"/>
    <mergeCell ref="M55:N55"/>
    <mergeCell ref="M56:N56"/>
    <mergeCell ref="O56:P56"/>
    <mergeCell ref="Q56:R56"/>
    <mergeCell ref="M54:N54"/>
    <mergeCell ref="O54:P54"/>
    <mergeCell ref="Q45:R45"/>
    <mergeCell ref="O47:P47"/>
    <mergeCell ref="O63:P63"/>
    <mergeCell ref="A56:D56"/>
    <mergeCell ref="A52:E52"/>
    <mergeCell ref="A54:D54"/>
    <mergeCell ref="I54:J54"/>
    <mergeCell ref="K54:L54"/>
    <mergeCell ref="A51:B51"/>
    <mergeCell ref="K56:L56"/>
    <mergeCell ref="A42:B42"/>
    <mergeCell ref="I42:J42"/>
    <mergeCell ref="K42:L42"/>
    <mergeCell ref="G45:H45"/>
    <mergeCell ref="A46:B46"/>
    <mergeCell ref="I46:J46"/>
    <mergeCell ref="K46:L46"/>
    <mergeCell ref="I47:J47"/>
    <mergeCell ref="K47:L47"/>
    <mergeCell ref="I49:J49"/>
    <mergeCell ref="AC59:AC60"/>
    <mergeCell ref="I60:S60"/>
    <mergeCell ref="M59:N59"/>
    <mergeCell ref="O59:P59"/>
    <mergeCell ref="I59:J59"/>
    <mergeCell ref="K59:L59"/>
    <mergeCell ref="T59:AA60"/>
    <mergeCell ref="O58:P58"/>
    <mergeCell ref="Q58:R58"/>
    <mergeCell ref="I58:J58"/>
    <mergeCell ref="K58:L58"/>
    <mergeCell ref="Q59:R59"/>
    <mergeCell ref="T56:AA56"/>
    <mergeCell ref="T55:AA55"/>
    <mergeCell ref="T54:AA54"/>
    <mergeCell ref="T51:AA51"/>
    <mergeCell ref="T50:AA50"/>
    <mergeCell ref="A49:D49"/>
    <mergeCell ref="A41:D41"/>
    <mergeCell ref="I41:J41"/>
    <mergeCell ref="K41:L41"/>
    <mergeCell ref="M41:N41"/>
    <mergeCell ref="O41:P41"/>
    <mergeCell ref="A55:B55"/>
    <mergeCell ref="A43:D43"/>
    <mergeCell ref="I43:J43"/>
    <mergeCell ref="K43:L43"/>
    <mergeCell ref="M43:N43"/>
    <mergeCell ref="O43:P43"/>
    <mergeCell ref="A48:B48"/>
    <mergeCell ref="I48:J48"/>
    <mergeCell ref="K48:L48"/>
    <mergeCell ref="M48:N48"/>
    <mergeCell ref="O48:P48"/>
    <mergeCell ref="G46:H46"/>
    <mergeCell ref="M47:N47"/>
    <mergeCell ref="A126:B126"/>
    <mergeCell ref="J126:L127"/>
    <mergeCell ref="M126:N126"/>
    <mergeCell ref="P126:Q126"/>
    <mergeCell ref="S126:T126"/>
    <mergeCell ref="V126:Z126"/>
    <mergeCell ref="V127:AA127"/>
    <mergeCell ref="V120:Z120"/>
    <mergeCell ref="V121:AA121"/>
    <mergeCell ref="M122:N122"/>
    <mergeCell ref="S123:U123"/>
    <mergeCell ref="S125:U125"/>
    <mergeCell ref="M125:O125"/>
    <mergeCell ref="S124:T124"/>
    <mergeCell ref="M120:N120"/>
    <mergeCell ref="P120:Q120"/>
    <mergeCell ref="S120:T120"/>
    <mergeCell ref="S127:U127"/>
    <mergeCell ref="P124:Q124"/>
    <mergeCell ref="S121:U121"/>
    <mergeCell ref="J201:K201"/>
    <mergeCell ref="S182:S187"/>
    <mergeCell ref="U182:U187"/>
    <mergeCell ref="S190:AA191"/>
    <mergeCell ref="T177:T179"/>
    <mergeCell ref="Q202:AA207"/>
    <mergeCell ref="M190:M191"/>
    <mergeCell ref="S193:S194"/>
    <mergeCell ref="M188:M189"/>
    <mergeCell ref="O193:O194"/>
    <mergeCell ref="Q193:Q194"/>
    <mergeCell ref="X194:AA197"/>
    <mergeCell ref="S196:W197"/>
    <mergeCell ref="E202:I202"/>
    <mergeCell ref="M119:O119"/>
    <mergeCell ref="P119:R119"/>
    <mergeCell ref="I79:J79"/>
    <mergeCell ref="M95:N95"/>
    <mergeCell ref="V149:Z149"/>
    <mergeCell ref="S150:U150"/>
    <mergeCell ref="V150:AA150"/>
    <mergeCell ref="A153:B153"/>
    <mergeCell ref="M149:R150"/>
    <mergeCell ref="J149:L150"/>
    <mergeCell ref="A151:B151"/>
    <mergeCell ref="A152:B152"/>
    <mergeCell ref="Y171:AA174"/>
    <mergeCell ref="U171:U174"/>
    <mergeCell ref="Q171:Q174"/>
    <mergeCell ref="O171:O174"/>
    <mergeCell ref="S171:S174"/>
    <mergeCell ref="W171:W174"/>
    <mergeCell ref="A159:B159"/>
    <mergeCell ref="A161:B161"/>
    <mergeCell ref="A149:B149"/>
    <mergeCell ref="S149:T149"/>
    <mergeCell ref="U193:U194"/>
    <mergeCell ref="AB35:AB36"/>
    <mergeCell ref="AC35:AC36"/>
    <mergeCell ref="Q79:R79"/>
    <mergeCell ref="T72:AA72"/>
    <mergeCell ref="I73:J73"/>
    <mergeCell ref="K73:L73"/>
    <mergeCell ref="T73:AA73"/>
    <mergeCell ref="A74:C74"/>
    <mergeCell ref="I74:J74"/>
    <mergeCell ref="K74:L74"/>
    <mergeCell ref="A71:E71"/>
    <mergeCell ref="M74:N74"/>
    <mergeCell ref="Q72:R72"/>
    <mergeCell ref="A78:C78"/>
    <mergeCell ref="M78:N78"/>
    <mergeCell ref="A73:B73"/>
    <mergeCell ref="T75:AA75"/>
    <mergeCell ref="A76:C76"/>
    <mergeCell ref="K63:L63"/>
    <mergeCell ref="Q73:R73"/>
    <mergeCell ref="Q74:R74"/>
    <mergeCell ref="Q75:R75"/>
    <mergeCell ref="Q76:R76"/>
    <mergeCell ref="Q77:R77"/>
    <mergeCell ref="M34:N34"/>
    <mergeCell ref="O34:P34"/>
    <mergeCell ref="T34:AA34"/>
    <mergeCell ref="A35:B35"/>
    <mergeCell ref="I35:J35"/>
    <mergeCell ref="K35:L35"/>
    <mergeCell ref="M35:N35"/>
    <mergeCell ref="O35:P35"/>
    <mergeCell ref="T35:AA36"/>
    <mergeCell ref="J224:K224"/>
    <mergeCell ref="E224:I224"/>
    <mergeCell ref="E223:I223"/>
    <mergeCell ref="M127:O127"/>
    <mergeCell ref="P127:R127"/>
    <mergeCell ref="A222:B222"/>
    <mergeCell ref="E222:I222"/>
    <mergeCell ref="E214:I214"/>
    <mergeCell ref="J202:K207"/>
    <mergeCell ref="E213:I213"/>
    <mergeCell ref="E210:I210"/>
    <mergeCell ref="L177:L179"/>
    <mergeCell ref="J177:J179"/>
    <mergeCell ref="E212:I212"/>
    <mergeCell ref="E211:I211"/>
    <mergeCell ref="E205:I205"/>
    <mergeCell ref="E206:I206"/>
    <mergeCell ref="E208:I208"/>
    <mergeCell ref="A147:B147"/>
    <mergeCell ref="A165:B165"/>
    <mergeCell ref="A166:B166"/>
    <mergeCell ref="A155:B155"/>
    <mergeCell ref="A158:B158"/>
    <mergeCell ref="A156:B156"/>
    <mergeCell ref="A140:B140"/>
    <mergeCell ref="A145:B145"/>
    <mergeCell ref="S145:T145"/>
    <mergeCell ref="S130:T130"/>
    <mergeCell ref="S142:U142"/>
    <mergeCell ref="A148:B148"/>
    <mergeCell ref="A82:C82"/>
    <mergeCell ref="A81:E81"/>
    <mergeCell ref="O78:P78"/>
    <mergeCell ref="K84:L84"/>
    <mergeCell ref="Q86:R86"/>
    <mergeCell ref="Q88:R88"/>
    <mergeCell ref="Q90:R90"/>
    <mergeCell ref="Q92:R92"/>
    <mergeCell ref="Q99:R99"/>
    <mergeCell ref="G98:H98"/>
    <mergeCell ref="G99:H99"/>
    <mergeCell ref="A114:B114"/>
    <mergeCell ref="J106:L107"/>
    <mergeCell ref="M106:N106"/>
    <mergeCell ref="I100:S100"/>
    <mergeCell ref="I101:S101"/>
    <mergeCell ref="P109:Q109"/>
    <mergeCell ref="Q89:R89"/>
    <mergeCell ref="O72:P72"/>
    <mergeCell ref="A72:C72"/>
    <mergeCell ref="I72:J72"/>
    <mergeCell ref="K72:L72"/>
    <mergeCell ref="A63:C63"/>
    <mergeCell ref="I63:J63"/>
    <mergeCell ref="I64:J64"/>
    <mergeCell ref="I68:J68"/>
    <mergeCell ref="Q84:R84"/>
    <mergeCell ref="A79:B79"/>
    <mergeCell ref="A75:B75"/>
    <mergeCell ref="I75:J75"/>
    <mergeCell ref="K75:L75"/>
    <mergeCell ref="M75:N75"/>
    <mergeCell ref="O75:P75"/>
    <mergeCell ref="Q78:R78"/>
    <mergeCell ref="O79:P79"/>
    <mergeCell ref="M79:N79"/>
    <mergeCell ref="A83:C83"/>
    <mergeCell ref="A77:B77"/>
    <mergeCell ref="K83:L83"/>
    <mergeCell ref="E216:I216"/>
    <mergeCell ref="E217:I217"/>
    <mergeCell ref="A128:B128"/>
    <mergeCell ref="E218:I218"/>
    <mergeCell ref="E207:I207"/>
    <mergeCell ref="E209:I209"/>
    <mergeCell ref="E215:I215"/>
    <mergeCell ref="Q49:R49"/>
    <mergeCell ref="Q50:R50"/>
    <mergeCell ref="O55:P55"/>
    <mergeCell ref="E203:I203"/>
    <mergeCell ref="A164:B164"/>
    <mergeCell ref="M171:M174"/>
    <mergeCell ref="A162:B162"/>
    <mergeCell ref="A50:B50"/>
    <mergeCell ref="I50:J50"/>
    <mergeCell ref="K50:L50"/>
    <mergeCell ref="M50:N50"/>
    <mergeCell ref="O50:P50"/>
    <mergeCell ref="G55:H55"/>
    <mergeCell ref="I56:J56"/>
    <mergeCell ref="A62:E62"/>
    <mergeCell ref="A57:B57"/>
    <mergeCell ref="A87:C87"/>
    <mergeCell ref="E204:I204"/>
    <mergeCell ref="Q17:R17"/>
    <mergeCell ref="Q20:R20"/>
    <mergeCell ref="Q25:R25"/>
    <mergeCell ref="Q26:R26"/>
    <mergeCell ref="Q31:R31"/>
    <mergeCell ref="Q32:R32"/>
    <mergeCell ref="Q28:R28"/>
    <mergeCell ref="Q29:R29"/>
    <mergeCell ref="Q34:R34"/>
    <mergeCell ref="Q35:R35"/>
    <mergeCell ref="O40:P40"/>
    <mergeCell ref="Q39:R39"/>
    <mergeCell ref="Q40:R40"/>
    <mergeCell ref="Q41:R41"/>
    <mergeCell ref="Q42:R42"/>
    <mergeCell ref="G47:H47"/>
    <mergeCell ref="G48:H48"/>
    <mergeCell ref="G49:H49"/>
    <mergeCell ref="G50:H50"/>
    <mergeCell ref="Q54:R54"/>
    <mergeCell ref="Q55:R55"/>
    <mergeCell ref="O73:P73"/>
  </mergeCells>
  <dataValidations count="1">
    <dataValidation type="whole" errorStyle="warning" allowBlank="1" showErrorMessage="1" errorTitle="Value Error" error="Please input the a value not a letter." promptTitle="Input Whole Numbers only" prompt="A whole number must be entered into this cell" sqref="Q22 S16 S22 I31:J31 S19">
      <formula1>0</formula1>
      <formula2>5</formula2>
    </dataValidation>
  </dataValidations>
  <hyperlinks>
    <hyperlink ref="AC5" r:id="rId1"/>
  </hyperlinks>
  <printOptions horizontalCentered="1"/>
  <pageMargins left="0.23622047244094499" right="0.23622047244094499" top="0.31496062992126" bottom="0.1" header="0.31496062992126" footer="0.23619999999999999"/>
  <pageSetup scale="53" fitToHeight="0" orientation="portrait" r:id="rId2"/>
  <headerFooter alignWithMargins="0">
    <oddFooter>&amp;C&amp;"Verdana,Regular"&amp;16Page &amp;P/2</oddFooter>
  </headerFooter>
  <rowBreaks count="2" manualBreakCount="2">
    <brk id="101" max="16383" man="1"/>
    <brk id="166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Taxes!$A$2:$A$15</xm:f>
          </x14:formula1>
          <xm:sqref>B10:D10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12" sqref="E12"/>
    </sheetView>
  </sheetViews>
  <sheetFormatPr defaultRowHeight="12.5"/>
  <cols>
    <col min="1" max="1" width="14" bestFit="1" customWidth="1"/>
    <col min="2" max="3" width="4.54296875" bestFit="1" customWidth="1"/>
    <col min="4" max="4" width="11.54296875" bestFit="1" customWidth="1"/>
  </cols>
  <sheetData>
    <row r="1" spans="1:5">
      <c r="A1" s="247" t="s">
        <v>142</v>
      </c>
      <c r="B1" s="247" t="s">
        <v>19</v>
      </c>
      <c r="C1" s="247" t="s">
        <v>143</v>
      </c>
      <c r="D1" s="247" t="s">
        <v>144</v>
      </c>
      <c r="E1" t="s">
        <v>179</v>
      </c>
    </row>
    <row r="2" spans="1:5">
      <c r="A2" s="249" t="s">
        <v>67</v>
      </c>
      <c r="B2" s="247"/>
      <c r="C2" s="247"/>
      <c r="D2" s="247" t="s">
        <v>145</v>
      </c>
      <c r="E2" s="247" t="s">
        <v>145</v>
      </c>
    </row>
    <row r="3" spans="1:5">
      <c r="A3" s="247" t="s">
        <v>146</v>
      </c>
      <c r="B3" s="250">
        <v>0.05</v>
      </c>
      <c r="C3" s="250"/>
      <c r="D3" s="247">
        <v>40</v>
      </c>
      <c r="E3">
        <f>D3+20</f>
        <v>60</v>
      </c>
    </row>
    <row r="4" spans="1:5">
      <c r="A4" s="247" t="s">
        <v>16</v>
      </c>
      <c r="B4" s="250">
        <v>0.05</v>
      </c>
      <c r="C4" s="250">
        <v>7.0000000000000007E-2</v>
      </c>
      <c r="D4" s="247">
        <v>40</v>
      </c>
      <c r="E4" s="247">
        <f t="shared" ref="E4:E15" si="0">D4+20</f>
        <v>60</v>
      </c>
    </row>
    <row r="5" spans="1:5">
      <c r="A5" s="247" t="s">
        <v>147</v>
      </c>
      <c r="B5" s="250">
        <v>0.05</v>
      </c>
      <c r="C5" s="250">
        <v>7.0000000000000007E-2</v>
      </c>
      <c r="D5" s="247">
        <v>40</v>
      </c>
      <c r="E5" s="247">
        <f t="shared" si="0"/>
        <v>60</v>
      </c>
    </row>
    <row r="6" spans="1:5">
      <c r="A6" s="247" t="s">
        <v>65</v>
      </c>
      <c r="B6" s="250">
        <v>0.15</v>
      </c>
      <c r="C6" s="250"/>
      <c r="D6" s="247">
        <v>40</v>
      </c>
      <c r="E6" s="247">
        <f t="shared" si="0"/>
        <v>60</v>
      </c>
    </row>
    <row r="7" spans="1:5">
      <c r="A7" s="247" t="s">
        <v>148</v>
      </c>
      <c r="B7" s="250">
        <v>0.15</v>
      </c>
      <c r="C7" s="250"/>
      <c r="D7" s="247">
        <v>40</v>
      </c>
      <c r="E7" s="247">
        <f t="shared" si="0"/>
        <v>60</v>
      </c>
    </row>
    <row r="8" spans="1:5">
      <c r="A8" s="247" t="s">
        <v>149</v>
      </c>
      <c r="B8" s="250">
        <v>0.15</v>
      </c>
      <c r="C8" s="250"/>
      <c r="D8" s="247">
        <v>40</v>
      </c>
      <c r="E8" s="247">
        <f t="shared" si="0"/>
        <v>60</v>
      </c>
    </row>
    <row r="9" spans="1:5">
      <c r="A9" s="247" t="s">
        <v>150</v>
      </c>
      <c r="B9" s="250">
        <v>0.05</v>
      </c>
      <c r="C9" s="250"/>
      <c r="D9" s="247">
        <v>40</v>
      </c>
      <c r="E9" s="247">
        <f t="shared" si="0"/>
        <v>60</v>
      </c>
    </row>
    <row r="10" spans="1:5">
      <c r="A10" s="247" t="s">
        <v>151</v>
      </c>
      <c r="B10" s="250">
        <v>0.05</v>
      </c>
      <c r="C10" s="250"/>
      <c r="D10" s="247">
        <v>40</v>
      </c>
      <c r="E10" s="247">
        <f t="shared" si="0"/>
        <v>60</v>
      </c>
    </row>
    <row r="11" spans="1:5">
      <c r="A11" s="247" t="s">
        <v>152</v>
      </c>
      <c r="B11" s="250">
        <v>0.13</v>
      </c>
      <c r="C11" s="250"/>
      <c r="D11" s="247">
        <v>25</v>
      </c>
      <c r="E11" s="247">
        <v>40</v>
      </c>
    </row>
    <row r="12" spans="1:5">
      <c r="A12" s="247" t="s">
        <v>153</v>
      </c>
      <c r="B12" s="250">
        <v>0.15</v>
      </c>
      <c r="C12" s="250"/>
      <c r="D12" s="247">
        <v>40</v>
      </c>
      <c r="E12" s="247">
        <f t="shared" si="0"/>
        <v>60</v>
      </c>
    </row>
    <row r="13" spans="1:5">
      <c r="A13" s="247" t="s">
        <v>66</v>
      </c>
      <c r="B13" s="250">
        <v>0.05</v>
      </c>
      <c r="C13" s="250">
        <v>9.9750000000000005E-2</v>
      </c>
      <c r="D13" s="247">
        <v>25</v>
      </c>
      <c r="E13" s="247">
        <v>40</v>
      </c>
    </row>
    <row r="14" spans="1:5">
      <c r="A14" s="247" t="s">
        <v>154</v>
      </c>
      <c r="B14" s="250">
        <v>0.05</v>
      </c>
      <c r="C14" s="250">
        <v>0.06</v>
      </c>
      <c r="D14" s="247">
        <v>40</v>
      </c>
      <c r="E14" s="247">
        <f t="shared" si="0"/>
        <v>60</v>
      </c>
    </row>
    <row r="15" spans="1:5">
      <c r="A15" s="247" t="s">
        <v>155</v>
      </c>
      <c r="B15" s="250">
        <v>0.05</v>
      </c>
      <c r="C15" s="250"/>
      <c r="D15" s="247">
        <v>40</v>
      </c>
      <c r="E15" s="247">
        <f t="shared" si="0"/>
        <v>60</v>
      </c>
    </row>
  </sheetData>
  <sheetProtection password="FBB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Details</vt:lpstr>
      <vt:lpstr>Pro</vt:lpstr>
      <vt:lpstr>Taxes</vt:lpstr>
      <vt:lpstr>Details!Print_Area</vt:lpstr>
      <vt:lpstr>Pro!Print_Area</vt:lpstr>
      <vt:lpstr>Pro!Print_Titles</vt:lpstr>
    </vt:vector>
  </TitlesOfParts>
  <Company>Head Canada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2004-05 Head/Tyrolia Staff Order Form</dc:title>
  <dc:creator>Ian Morrell</dc:creator>
  <cp:lastModifiedBy>Zoe Bourdages-Taylor</cp:lastModifiedBy>
  <cp:lastPrinted>2024-07-08T17:05:12Z</cp:lastPrinted>
  <dcterms:created xsi:type="dcterms:W3CDTF">2002-02-25T22:22:10Z</dcterms:created>
  <dcterms:modified xsi:type="dcterms:W3CDTF">2024-07-10T20:06:49Z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