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P:\CSR-Warranty-Logistics-Operations\ORDER FORMS\2020\NORDICA\"/>
    </mc:Choice>
  </mc:AlternateContent>
  <xr:revisionPtr revIDLastSave="0" documentId="8_{173A97A6-EC86-4E6F-A593-50540EB489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 DEAL" sheetId="2" r:id="rId1"/>
  </sheets>
  <externalReferences>
    <externalReference r:id="rId2"/>
    <externalReference r:id="rId3"/>
  </externalReferences>
  <definedNames>
    <definedName name="AccountNo" hidden="1">[1]Calculation!$K$7</definedName>
    <definedName name="ActualDisc1" hidden="1">#REF!</definedName>
    <definedName name="ActualDisc2" hidden="1">#REF!</definedName>
    <definedName name="ActualDisc3" hidden="1">#REF!</definedName>
    <definedName name="ActualDisc4" hidden="1">#REF!</definedName>
    <definedName name="Address" hidden="1">[1]Calculation!$K$9</definedName>
    <definedName name="ADisc4" hidden="1">#REF!</definedName>
    <definedName name="BuyGroup" hidden="1">[1]Calculation!$K$11</definedName>
    <definedName name="bv" hidden="1">#REF!</definedName>
    <definedName name="CityProv" hidden="1">[1]Calculation!$K$10</definedName>
    <definedName name="CUSTOMER_NAME">'[2]Master magasin'!#REF!</definedName>
    <definedName name="Dealer" hidden="1">#REF!</definedName>
    <definedName name="DealerName" hidden="1">[1]Calculation!$K$6</definedName>
    <definedName name="DealerType" localSheetId="0" hidden="1">#REF!</definedName>
    <definedName name="DealerType" hidden="1">#REF!</definedName>
    <definedName name="DFA" hidden="1">#REF!</definedName>
    <definedName name="DiAc1" hidden="1">#REF!</definedName>
    <definedName name="DiAc2" hidden="1">#REF!</definedName>
    <definedName name="DiAc3" hidden="1">#REF!</definedName>
    <definedName name="DiAc4" hidden="1">#REF!</definedName>
    <definedName name="DiscAct" hidden="1">#REF!</definedName>
    <definedName name="DiscAct33" hidden="1">#REF!</definedName>
    <definedName name="DiscActt" hidden="1">#REF!</definedName>
    <definedName name="DiscActt2" hidden="1">#REF!</definedName>
    <definedName name="DiscActual1" localSheetId="0" hidden="1">#REF!</definedName>
    <definedName name="DiscActual1" hidden="1">#REF!</definedName>
    <definedName name="DiscActual2" localSheetId="0" hidden="1">#REF!</definedName>
    <definedName name="DiscActual2" hidden="1">#REF!</definedName>
    <definedName name="DiscActual3" localSheetId="0" hidden="1">#REF!</definedName>
    <definedName name="DiscActual3" hidden="1">#REF!</definedName>
    <definedName name="DiscActual4" localSheetId="0" hidden="1">#REF!</definedName>
    <definedName name="DiscActual4" hidden="1">#REF!</definedName>
    <definedName name="DiscOver1" hidden="1">[1]Calculation!$B$11</definedName>
    <definedName name="DiscOver2" hidden="1">[1]Calculation!$C$11</definedName>
    <definedName name="DiscOver3" hidden="1">[1]Calculation!$E$11</definedName>
    <definedName name="DiscOver4" hidden="1">[1]Calculation!$F$11</definedName>
    <definedName name="_xlnm.Print_Area" localSheetId="0">'PRO DEAL'!$A$1:$AC$189</definedName>
    <definedName name="SalesRep" hidden="1">[1]Calculation!$K$4</definedName>
    <definedName name="ShipDateF1" hidden="1">[1]BonDeCommande!$E$11</definedName>
    <definedName name="ShipDateF2" hidden="1">[1]BonDeCommande!$E$12</definedName>
    <definedName name="ShipDateF3" hidden="1">[1]BonDeCommande!$E$13</definedName>
    <definedName name="ShipTo" hidden="1">[1]Calculation!$K$8</definedName>
    <definedName name="TD" hidden="1">#REF!</definedName>
    <definedName name="Terms1Over" hidden="1">[1]Calculation!$C$17</definedName>
    <definedName name="Terms2Over" hidden="1">[1]Calculation!$C$18</definedName>
    <definedName name="Terms3Over" hidden="1">[1]Calculation!$C$19</definedName>
    <definedName name="TypeDD" hidden="1">#REF!</definedName>
    <definedName name="TypeDealer" hidden="1">#REF!</definedName>
    <definedName name="vb" localSheetId="0" hidden="1">#REF!</definedName>
    <definedName name="vb" hidden="1">#REF!</definedName>
    <definedName name="vbbbb" hidden="1">#REF!</definedName>
    <definedName name="vnb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98" i="2" l="1"/>
  <c r="Z97" i="2"/>
  <c r="Z96" i="2"/>
  <c r="AB142" i="2"/>
  <c r="AB141" i="2"/>
  <c r="AB140" i="2"/>
  <c r="AB139" i="2"/>
  <c r="AB138" i="2"/>
  <c r="AB137" i="2"/>
  <c r="AB136" i="2"/>
  <c r="AB135" i="2"/>
  <c r="Z142" i="2"/>
  <c r="Z141" i="2"/>
  <c r="Z140" i="2"/>
  <c r="Z139" i="2"/>
  <c r="Z138" i="2"/>
  <c r="Z137" i="2"/>
  <c r="Z136" i="2"/>
  <c r="Z135" i="2"/>
  <c r="Z133" i="2"/>
  <c r="Z132" i="2"/>
  <c r="Z131" i="2"/>
  <c r="Z130" i="2"/>
  <c r="Z129" i="2"/>
  <c r="Z128" i="2"/>
  <c r="Z127" i="2"/>
  <c r="Z126" i="2"/>
  <c r="Z125" i="2"/>
  <c r="AB125" i="2" s="1"/>
  <c r="Z124" i="2"/>
  <c r="Z123" i="2"/>
  <c r="Z122" i="2"/>
  <c r="Z121" i="2"/>
  <c r="Z120" i="2"/>
  <c r="Z119" i="2"/>
  <c r="Z118" i="2"/>
  <c r="AB133" i="2"/>
  <c r="AB132" i="2"/>
  <c r="AB131" i="2"/>
  <c r="AB130" i="2"/>
  <c r="AB129" i="2"/>
  <c r="AB128" i="2"/>
  <c r="AB127" i="2"/>
  <c r="AB126" i="2"/>
  <c r="AB124" i="2"/>
  <c r="AB123" i="2"/>
  <c r="AB122" i="2"/>
  <c r="AB121" i="2"/>
  <c r="AB120" i="2"/>
  <c r="AB119" i="2"/>
  <c r="Z111" i="2"/>
  <c r="AB111" i="2" s="1"/>
  <c r="Z110" i="2"/>
  <c r="AB110" i="2" s="1"/>
  <c r="Z109" i="2"/>
  <c r="AB109" i="2" s="1"/>
  <c r="Z108" i="2"/>
  <c r="AB108" i="2" s="1"/>
  <c r="Z107" i="2"/>
  <c r="Z88" i="2"/>
  <c r="AB88" i="2" s="1"/>
  <c r="Z87" i="2"/>
  <c r="AB87" i="2" s="1"/>
  <c r="Z86" i="2"/>
  <c r="AB86" i="2" s="1"/>
  <c r="Z85" i="2"/>
  <c r="AB85" i="2" s="1"/>
  <c r="Z84" i="2"/>
  <c r="Z105" i="2"/>
  <c r="Z104" i="2"/>
  <c r="Z103" i="2"/>
  <c r="AB103" i="2" s="1"/>
  <c r="Z102" i="2"/>
  <c r="Z101" i="2"/>
  <c r="Z100" i="2"/>
  <c r="Z93" i="2"/>
  <c r="AB93" i="2" s="1"/>
  <c r="Z92" i="2"/>
  <c r="AB92" i="2" s="1"/>
  <c r="Z91" i="2"/>
  <c r="AB91" i="2" s="1"/>
  <c r="Z90" i="2"/>
  <c r="Z82" i="2"/>
  <c r="AB82" i="2" s="1"/>
  <c r="Z81" i="2"/>
  <c r="AB81" i="2" s="1"/>
  <c r="Z80" i="2"/>
  <c r="AB80" i="2" s="1"/>
  <c r="Z79" i="2"/>
  <c r="AB79" i="2" s="1"/>
  <c r="Z78" i="2"/>
  <c r="AB78" i="2" s="1"/>
  <c r="Z77" i="2"/>
  <c r="AB77" i="2" s="1"/>
  <c r="Z76" i="2"/>
  <c r="AB76" i="2" s="1"/>
  <c r="Z75" i="2"/>
  <c r="AB75" i="2" s="1"/>
  <c r="Z74" i="2"/>
  <c r="Z71" i="2"/>
  <c r="AB71" i="2" s="1"/>
  <c r="Z70" i="2"/>
  <c r="AB70" i="2" s="1"/>
  <c r="Z69" i="2"/>
  <c r="AB69" i="2" s="1"/>
  <c r="Z68" i="2"/>
  <c r="AB68" i="2" s="1"/>
  <c r="Z67" i="2"/>
  <c r="AB67" i="2" s="1"/>
  <c r="Z66" i="2"/>
  <c r="AB66" i="2" s="1"/>
  <c r="Z65" i="2"/>
  <c r="AB65" i="2" s="1"/>
  <c r="Z64" i="2"/>
  <c r="AB64" i="2" s="1"/>
  <c r="Z62" i="2"/>
  <c r="AB62" i="2" s="1"/>
  <c r="Z61" i="2"/>
  <c r="AB61" i="2" s="1"/>
  <c r="Z60" i="2"/>
  <c r="AB60" i="2" s="1"/>
  <c r="Z59" i="2"/>
  <c r="AB59" i="2" s="1"/>
  <c r="Z57" i="2"/>
  <c r="AB57" i="2" s="1"/>
  <c r="Z56" i="2"/>
  <c r="AB56" i="2" s="1"/>
  <c r="Z55" i="2"/>
  <c r="AB55" i="2" s="1"/>
  <c r="Z54" i="2"/>
  <c r="AB54" i="2" s="1"/>
  <c r="Z53" i="2"/>
  <c r="AB53" i="2" s="1"/>
  <c r="Z52" i="2"/>
  <c r="AB52" i="2" s="1"/>
  <c r="Z51" i="2"/>
  <c r="AB51" i="2" s="1"/>
  <c r="Z50" i="2"/>
  <c r="AB50" i="2" s="1"/>
  <c r="Z49" i="2"/>
  <c r="AB49" i="2" s="1"/>
  <c r="Z48" i="2"/>
  <c r="AB48" i="2" s="1"/>
  <c r="Z47" i="2"/>
  <c r="AB47" i="2" s="1"/>
  <c r="Z45" i="2"/>
  <c r="AB45" i="2" s="1"/>
  <c r="Z44" i="2"/>
  <c r="AB44" i="2" s="1"/>
  <c r="Z43" i="2"/>
  <c r="AB43" i="2" s="1"/>
  <c r="Z42" i="2"/>
  <c r="AB42" i="2" s="1"/>
  <c r="Z41" i="2"/>
  <c r="AB41" i="2" s="1"/>
  <c r="Z39" i="2"/>
  <c r="AB39" i="2" s="1"/>
  <c r="Z38" i="2"/>
  <c r="AB38" i="2" s="1"/>
  <c r="Z37" i="2"/>
  <c r="AB37" i="2" s="1"/>
  <c r="Z36" i="2"/>
  <c r="AB36" i="2" s="1"/>
  <c r="Z35" i="2"/>
  <c r="AB35" i="2" s="1"/>
  <c r="Z34" i="2"/>
  <c r="AB34" i="2" s="1"/>
  <c r="Z33" i="2"/>
  <c r="AB33" i="2" s="1"/>
  <c r="Z32" i="2"/>
  <c r="AB32" i="2" s="1"/>
  <c r="Z31" i="2"/>
  <c r="AB31" i="2" s="1"/>
  <c r="Z30" i="2"/>
  <c r="AB30" i="2" s="1"/>
  <c r="Z29" i="2"/>
  <c r="AB29" i="2" s="1"/>
  <c r="Z28" i="2"/>
  <c r="AB28" i="2" s="1"/>
  <c r="Z27" i="2"/>
  <c r="AB27" i="2" s="1"/>
  <c r="Z26" i="2"/>
  <c r="AB26" i="2" s="1"/>
  <c r="Z25" i="2"/>
  <c r="AB25" i="2" s="1"/>
  <c r="Z23" i="2"/>
  <c r="AB23" i="2" s="1"/>
  <c r="Z22" i="2"/>
  <c r="AB22" i="2" s="1"/>
  <c r="Z21" i="2"/>
  <c r="AB21" i="2" s="1"/>
  <c r="Z20" i="2"/>
  <c r="AB20" i="2" s="1"/>
  <c r="Z19" i="2"/>
  <c r="AB19" i="2" s="1"/>
  <c r="Z18" i="2"/>
  <c r="AB18" i="2" s="1"/>
  <c r="Z17" i="2"/>
  <c r="Z145" i="2" l="1"/>
  <c r="Z146" i="2"/>
  <c r="Z147" i="2"/>
  <c r="Z148" i="2"/>
  <c r="Z149" i="2"/>
  <c r="Z150" i="2"/>
  <c r="Z151" i="2"/>
  <c r="Z152" i="2"/>
  <c r="Z153" i="2"/>
  <c r="Z154" i="2"/>
  <c r="Z155" i="2"/>
  <c r="Z156" i="2"/>
  <c r="Z157" i="2"/>
  <c r="Z144" i="2"/>
  <c r="Z114" i="2"/>
  <c r="Z115" i="2"/>
  <c r="Z113" i="2"/>
  <c r="Z95" i="2"/>
  <c r="AB101" i="2"/>
  <c r="AB102" i="2"/>
  <c r="AB104" i="2"/>
  <c r="AB105" i="2"/>
  <c r="AB156" i="2" l="1"/>
  <c r="AB107" i="2"/>
  <c r="AB157" i="2"/>
  <c r="AB155" i="2"/>
  <c r="AB74" i="2"/>
  <c r="H148" i="2" l="1"/>
  <c r="H146" i="2"/>
  <c r="AB148" i="2"/>
  <c r="AB149" i="2"/>
  <c r="AB17" i="2" l="1"/>
  <c r="AB144" i="2" l="1"/>
  <c r="AB152" i="2" l="1"/>
  <c r="AB151" i="2"/>
  <c r="AB150" i="2"/>
  <c r="AB147" i="2"/>
  <c r="AB84" i="2"/>
  <c r="AB146" i="2" l="1"/>
  <c r="AD118" i="2" l="1"/>
  <c r="AB153" i="2"/>
  <c r="AB118" i="2" l="1"/>
  <c r="J190" i="2" l="1"/>
  <c r="K190" i="2"/>
  <c r="M190" i="2"/>
  <c r="P190" i="2"/>
  <c r="Q190" i="2"/>
  <c r="S190" i="2"/>
  <c r="AB145" i="2" l="1"/>
  <c r="AB154" i="2" l="1"/>
  <c r="AB160" i="2" s="1"/>
  <c r="E191" i="2"/>
  <c r="H191" i="2"/>
  <c r="I191" i="2"/>
  <c r="G191" i="2"/>
  <c r="F191" i="2"/>
  <c r="U190" i="2"/>
  <c r="T190" i="2"/>
  <c r="R190" i="2"/>
  <c r="O190" i="2"/>
  <c r="N190" i="2"/>
  <c r="L190" i="2"/>
  <c r="V190" i="2"/>
  <c r="AD142" i="2"/>
  <c r="AD122" i="2"/>
  <c r="AD119" i="2"/>
  <c r="Z160" i="2" l="1"/>
  <c r="Z158" i="2"/>
  <c r="AB113" i="2"/>
  <c r="AB100" i="2"/>
  <c r="AB115" i="2"/>
  <c r="AB114" i="2"/>
  <c r="AD120" i="2"/>
  <c r="AD159" i="2" s="1"/>
  <c r="AB190" i="2"/>
  <c r="AB90" i="2"/>
  <c r="T191" i="2" l="1"/>
  <c r="P191" i="2"/>
  <c r="L191" i="2"/>
  <c r="S191" i="2"/>
  <c r="O191" i="2"/>
  <c r="M191" i="2"/>
  <c r="U191" i="2"/>
  <c r="R191" i="2"/>
  <c r="N191" i="2"/>
  <c r="J191" i="2"/>
  <c r="V191" i="2"/>
  <c r="Q191" i="2"/>
  <c r="K191" i="2"/>
  <c r="T193" i="2"/>
  <c r="P193" i="2"/>
  <c r="L193" i="2"/>
  <c r="S193" i="2"/>
  <c r="O193" i="2"/>
  <c r="M193" i="2"/>
  <c r="U193" i="2"/>
  <c r="R193" i="2"/>
  <c r="N193" i="2"/>
  <c r="J193" i="2"/>
  <c r="V193" i="2"/>
  <c r="Q193" i="2"/>
  <c r="K193" i="2"/>
  <c r="AD158" i="2"/>
  <c r="AD160" i="2" s="1"/>
  <c r="AB158" i="2"/>
  <c r="AB98" i="2"/>
  <c r="AB96" i="2"/>
  <c r="AB97" i="2"/>
  <c r="AB95" i="2"/>
  <c r="Z159" i="2" l="1"/>
  <c r="S192" i="2" s="1"/>
  <c r="AB159" i="2"/>
  <c r="AB161" i="2" s="1"/>
  <c r="H192" i="2" l="1"/>
  <c r="U192" i="2"/>
  <c r="I192" i="2"/>
  <c r="Q192" i="2"/>
  <c r="T192" i="2"/>
  <c r="M192" i="2"/>
  <c r="Z161" i="2"/>
  <c r="V192" i="2"/>
  <c r="K192" i="2"/>
  <c r="L192" i="2"/>
  <c r="N192" i="2"/>
  <c r="G192" i="2"/>
  <c r="O192" i="2"/>
  <c r="P192" i="2"/>
  <c r="J192" i="2"/>
  <c r="R192" i="2"/>
  <c r="AB162" i="2" l="1"/>
  <c r="AB163" i="2" s="1"/>
  <c r="AB164" i="2" l="1"/>
</calcChain>
</file>

<file path=xl/sharedStrings.xml><?xml version="1.0" encoding="utf-8"?>
<sst xmlns="http://schemas.openxmlformats.org/spreadsheetml/2006/main" count="813" uniqueCount="517">
  <si>
    <t>orders@tecnicagroup.ca</t>
  </si>
  <si>
    <t>SKU</t>
  </si>
  <si>
    <t>156</t>
  </si>
  <si>
    <t>160</t>
  </si>
  <si>
    <t>165</t>
  </si>
  <si>
    <t>170</t>
  </si>
  <si>
    <t>172</t>
  </si>
  <si>
    <t>QTY</t>
  </si>
  <si>
    <t>$$$ TOTAL</t>
  </si>
  <si>
    <t>174</t>
  </si>
  <si>
    <t>150</t>
  </si>
  <si>
    <t>163</t>
  </si>
  <si>
    <t>177</t>
  </si>
  <si>
    <t>180</t>
  </si>
  <si>
    <t>185</t>
  </si>
  <si>
    <t>186</t>
  </si>
  <si>
    <t>161</t>
  </si>
  <si>
    <t>179</t>
  </si>
  <si>
    <t>151</t>
  </si>
  <si>
    <t>158</t>
  </si>
  <si>
    <t>BINDINGS</t>
  </si>
  <si>
    <t>OS</t>
  </si>
  <si>
    <t>Code TGC</t>
  </si>
  <si>
    <t>220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</si>
  <si>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</si>
  <si>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</si>
  <si>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</si>
  <si>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</si>
  <si>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</si>
  <si>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</si>
  <si>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</si>
  <si>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</si>
  <si>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</si>
  <si>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</si>
  <si>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</si>
  <si>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</si>
  <si>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</si>
  <si>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</si>
  <si>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</si>
  <si>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</si>
  <si>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305</t>
  </si>
  <si>
    <t>310</t>
  </si>
  <si>
    <t>BOOTS / BOTTES</t>
  </si>
  <si>
    <t>SKIS</t>
  </si>
  <si>
    <t>NL</t>
  </si>
  <si>
    <t>NB</t>
  </si>
  <si>
    <t>NS</t>
  </si>
  <si>
    <t>PE</t>
  </si>
  <si>
    <t>QC</t>
  </si>
  <si>
    <t>ON</t>
  </si>
  <si>
    <t>MB</t>
  </si>
  <si>
    <t>SK</t>
  </si>
  <si>
    <t>AB</t>
  </si>
  <si>
    <t>BC</t>
  </si>
  <si>
    <t>NT</t>
  </si>
  <si>
    <t>YT</t>
  </si>
  <si>
    <t>NU</t>
  </si>
  <si>
    <t>Taxes</t>
  </si>
  <si>
    <t>PROVINCE DE LIVRAISON / DELIVERY PROVINCE:</t>
  </si>
  <si>
    <t>TOTAL</t>
  </si>
  <si>
    <t>Nom/Name :</t>
  </si>
  <si>
    <t>Email:</t>
  </si>
  <si>
    <t>Détaillant/Dealer:</t>
  </si>
  <si>
    <t>Adresse/Address:</t>
  </si>
  <si>
    <t>Ville, Prov/City, Prov:</t>
  </si>
  <si>
    <t>Please send form to</t>
  </si>
  <si>
    <t>514-745-2002</t>
  </si>
  <si>
    <t>*** S.V.P Mettre un "X" dans votre province./Please mark your province with an X.</t>
  </si>
  <si>
    <t>Shipping boot</t>
  </si>
  <si>
    <t>Shipping ski</t>
  </si>
  <si>
    <t xml:space="preserve"> </t>
  </si>
  <si>
    <t>162</t>
  </si>
  <si>
    <t>168</t>
  </si>
  <si>
    <t>144</t>
  </si>
  <si>
    <t>TOTAL BEFORE SHIPPING AND TAXES / TOTAL AVANT TRANSPORT ET TAXES</t>
  </si>
  <si>
    <t>Shipping accessories</t>
  </si>
  <si>
    <t>TOTAL BOOTS</t>
  </si>
  <si>
    <t>TOTAL SKIS &amp; BINDINGS</t>
  </si>
  <si>
    <t>BINDINGS / FIXATIONS</t>
  </si>
  <si>
    <t>FLAT</t>
  </si>
  <si>
    <t>TAXES</t>
  </si>
  <si>
    <t>Shipping</t>
  </si>
  <si>
    <t>PRICE</t>
  </si>
  <si>
    <t>SPEEDMACHINE</t>
  </si>
  <si>
    <t>STRIDER</t>
  </si>
  <si>
    <t>SPORTMACHINE</t>
  </si>
  <si>
    <t>CRUISE</t>
  </si>
  <si>
    <t>ON PISTE</t>
  </si>
  <si>
    <t>ALL MOUNTAIN FREESKI</t>
  </si>
  <si>
    <t>BAGS</t>
  </si>
  <si>
    <t>315</t>
  </si>
  <si>
    <t>320</t>
  </si>
  <si>
    <t>169</t>
  </si>
  <si>
    <t>191</t>
  </si>
  <si>
    <t>Province</t>
  </si>
  <si>
    <t>Item</t>
  </si>
  <si>
    <t xml:space="preserve">Shipping </t>
  </si>
  <si>
    <t>PEI / NF / NB / NS</t>
  </si>
  <si>
    <t>SAC / BAG</t>
  </si>
  <si>
    <t>ON / QC</t>
  </si>
  <si>
    <t>SK / MB</t>
  </si>
  <si>
    <t>AB / BC</t>
  </si>
  <si>
    <t>NT / YK / NU</t>
  </si>
  <si>
    <t>Représentant/Sales Rep.:</t>
  </si>
  <si>
    <t>Visa/Mastercard #:</t>
  </si>
  <si>
    <t>Date Expiration Date:</t>
  </si>
  <si>
    <t>CVV #:</t>
  </si>
  <si>
    <t>Signature:</t>
  </si>
  <si>
    <t>˖ If you do not indicate the proper province, the tax and shipping calculation will be incorrect.</t>
  </si>
  <si>
    <r>
      <rPr>
        <b/>
        <sz val="14"/>
        <color indexed="8"/>
        <rFont val="Calibri"/>
        <family val="2"/>
      </rPr>
      <t>˖</t>
    </r>
    <r>
      <rPr>
        <b/>
        <sz val="14"/>
        <color indexed="8"/>
        <rFont val="Century Gothic"/>
        <family val="2"/>
      </rPr>
      <t xml:space="preserve"> Si vous n'indiquez pas la province adéquate, le calcul des taxes et des frais de livraison sera erroné.</t>
    </r>
  </si>
  <si>
    <t>PROMACHINE</t>
  </si>
  <si>
    <t>SPEEDMACHINE 130</t>
  </si>
  <si>
    <t>SPEEDMACHINE 120</t>
  </si>
  <si>
    <t>SPEEDMACHINE 100</t>
  </si>
  <si>
    <t>SPEEDMACHINE 105 W</t>
  </si>
  <si>
    <t>SPEEDMACHINE 95 W</t>
  </si>
  <si>
    <t>STRIDER 130 PRO DYN</t>
  </si>
  <si>
    <t>STRIDER 120 DYN</t>
  </si>
  <si>
    <t>STRIDER 115 W DYN</t>
  </si>
  <si>
    <t>325</t>
  </si>
  <si>
    <t>SPORTMACHINE 85 W</t>
  </si>
  <si>
    <t>155</t>
  </si>
  <si>
    <t>XCELL 14 FDT</t>
  </si>
  <si>
    <t>XCELL 12 FDT</t>
  </si>
  <si>
    <t>TPX 12 FDT</t>
  </si>
  <si>
    <t>TP2 COMPACT 10 FDT</t>
  </si>
  <si>
    <t>SENTRA SL 7 TI FDT</t>
  </si>
  <si>
    <t>TP2 LIGHT 11 FDT</t>
  </si>
  <si>
    <t>SENTRA S 6 FDT</t>
  </si>
  <si>
    <t>SENTRA S 4 FDT</t>
  </si>
  <si>
    <t>ENFORCER 100</t>
  </si>
  <si>
    <t>SANTA ANA 93</t>
  </si>
  <si>
    <t>SOUL RIDER 87</t>
  </si>
  <si>
    <t>SOUL RIDER 84</t>
  </si>
  <si>
    <t>05195407</t>
  </si>
  <si>
    <t>05195409</t>
  </si>
  <si>
    <t>050H1802 M73</t>
  </si>
  <si>
    <t>05195601</t>
  </si>
  <si>
    <t>STRIDER 95 W DYN</t>
  </si>
  <si>
    <t>05195603</t>
  </si>
  <si>
    <t>05195605</t>
  </si>
  <si>
    <t>05195609</t>
  </si>
  <si>
    <t>05195611</t>
  </si>
  <si>
    <t>SPORTMACHINE 65 W</t>
  </si>
  <si>
    <t>05195621</t>
  </si>
  <si>
    <t>05195619</t>
  </si>
  <si>
    <t>SPORTMACHINE 80</t>
  </si>
  <si>
    <t>THE CRUISE</t>
  </si>
  <si>
    <t>05195901</t>
  </si>
  <si>
    <t>05195905</t>
  </si>
  <si>
    <t>05195909</t>
  </si>
  <si>
    <t>05195913</t>
  </si>
  <si>
    <t>05195907</t>
  </si>
  <si>
    <t>05195911</t>
  </si>
  <si>
    <t>05195917</t>
  </si>
  <si>
    <t>DOBERMANN SPITFIRE 76 RB FDT</t>
  </si>
  <si>
    <t>TP COMPACT 10 FDT</t>
  </si>
  <si>
    <t>NAVIGATOR 80 CA FDT</t>
  </si>
  <si>
    <t>ASTRAL 78 CA FDT</t>
  </si>
  <si>
    <t>ENFORCER 88</t>
  </si>
  <si>
    <t>SANTA ANA 88</t>
  </si>
  <si>
    <t>149</t>
  </si>
  <si>
    <t>0N304300 741</t>
  </si>
  <si>
    <t>0318B005</t>
  </si>
  <si>
    <t>Veuillez noter que les frais de livraison ci-bas sont a titre indicatif; les frais peuvent changer dépendamment de la région / Please note that all shipping costs are approximate; charges may vary depending on region</t>
  </si>
  <si>
    <t>TOTAL BAGS</t>
  </si>
  <si>
    <t xml:space="preserve">                                                                                            BINDINGS &amp; BAGS / FIXATIONS &amp; SACS
             Bindings can be ordered on a 1 to 1 ratio with flat skis ONLY / Une fixation ne peut être achetée que pour aller avec un ski flat SEULEMENT</t>
  </si>
  <si>
    <t xml:space="preserve"> 2020-2021 PRO DEAL ORDER FORM / BON DE COMMANDE PRO DEAL 2020-2021</t>
  </si>
  <si>
    <t>050F4201741</t>
  </si>
  <si>
    <t>050F4401731</t>
  </si>
  <si>
    <t>050F5001M99</t>
  </si>
  <si>
    <t>05205401</t>
  </si>
  <si>
    <t>PRO MACHINE 130</t>
  </si>
  <si>
    <t>05205403</t>
  </si>
  <si>
    <t xml:space="preserve">PRO MACHINE 120 </t>
  </si>
  <si>
    <t>05205411</t>
  </si>
  <si>
    <t>PRO MACHINE 110</t>
  </si>
  <si>
    <t>050F4601731</t>
  </si>
  <si>
    <t>05205407</t>
  </si>
  <si>
    <t>PRO MACHINE 115 W</t>
  </si>
  <si>
    <t>050F48015N6</t>
  </si>
  <si>
    <t>05205409</t>
  </si>
  <si>
    <t>PRO MACHINE 105 W</t>
  </si>
  <si>
    <t>050F5201T62</t>
  </si>
  <si>
    <t>05205413</t>
  </si>
  <si>
    <t>PRO MACHINE 95 W</t>
  </si>
  <si>
    <t>050F5401Q04</t>
  </si>
  <si>
    <t>05205415</t>
  </si>
  <si>
    <t>PRO MACHINE 85 W</t>
  </si>
  <si>
    <t>050H0800100</t>
  </si>
  <si>
    <t>050H1403741</t>
  </si>
  <si>
    <t>050H2203764</t>
  </si>
  <si>
    <t>05205423</t>
  </si>
  <si>
    <t>050H78037T1</t>
  </si>
  <si>
    <t>05206807</t>
  </si>
  <si>
    <t>SPEEDMACHINE 110</t>
  </si>
  <si>
    <t>050H78033H1</t>
  </si>
  <si>
    <t>05206805</t>
  </si>
  <si>
    <t>050H38037T1</t>
  </si>
  <si>
    <t>05205433</t>
  </si>
  <si>
    <t>050H4603731</t>
  </si>
  <si>
    <t>05206801</t>
  </si>
  <si>
    <t>SPEEDMACHINE 90</t>
  </si>
  <si>
    <t>050H0900100</t>
  </si>
  <si>
    <t>050H1803M73</t>
  </si>
  <si>
    <t>05205421</t>
  </si>
  <si>
    <t>SPEEDMACHINE 115 W</t>
  </si>
  <si>
    <t>050H2603Q04</t>
  </si>
  <si>
    <t>05205425</t>
  </si>
  <si>
    <t>050H34033A9</t>
  </si>
  <si>
    <t>05205431</t>
  </si>
  <si>
    <t>050H4403541</t>
  </si>
  <si>
    <t>05205439</t>
  </si>
  <si>
    <t>SPEEDMACHINE HEAT 85 W</t>
  </si>
  <si>
    <t>050H4203541</t>
  </si>
  <si>
    <t>05205435</t>
  </si>
  <si>
    <t>SPEEDMACHINE 85 W</t>
  </si>
  <si>
    <t>050H42038S9</t>
  </si>
  <si>
    <t>05205437</t>
  </si>
  <si>
    <t>050H4803735</t>
  </si>
  <si>
    <t>05206803</t>
  </si>
  <si>
    <t>SPEEDMACHINE 75 W</t>
  </si>
  <si>
    <t>050P1001100</t>
  </si>
  <si>
    <t>05205441</t>
  </si>
  <si>
    <t>STRIDER ELITE 130 DYN</t>
  </si>
  <si>
    <t>050P1401328</t>
  </si>
  <si>
    <t>05205443</t>
  </si>
  <si>
    <t>050P1601N31</t>
  </si>
  <si>
    <t>05205445</t>
  </si>
  <si>
    <t>050P17017A6</t>
  </si>
  <si>
    <t>05205447</t>
  </si>
  <si>
    <t>050P20013C3</t>
  </si>
  <si>
    <t>05205449</t>
  </si>
  <si>
    <t>050R2601541</t>
  </si>
  <si>
    <t>05205609</t>
  </si>
  <si>
    <t>SPORTMACHINE 95 W</t>
  </si>
  <si>
    <t>050R3401Q04</t>
  </si>
  <si>
    <t>05205611</t>
  </si>
  <si>
    <t>050R42013C2</t>
  </si>
  <si>
    <t>05205615</t>
  </si>
  <si>
    <t>SPORTMACHINE 75 W</t>
  </si>
  <si>
    <t>050R5001541</t>
  </si>
  <si>
    <t>050R1401541</t>
  </si>
  <si>
    <t>050R18017T1</t>
  </si>
  <si>
    <t>050R2201731</t>
  </si>
  <si>
    <t>050R30015P6</t>
  </si>
  <si>
    <t>050R3001N44</t>
  </si>
  <si>
    <t>050R3801243</t>
  </si>
  <si>
    <t>05205613</t>
  </si>
  <si>
    <t>SPORTMACHINE 90</t>
  </si>
  <si>
    <t>050R46017T1</t>
  </si>
  <si>
    <t>050K0200100</t>
  </si>
  <si>
    <t>05205601</t>
  </si>
  <si>
    <t>HF ELITE HEAT</t>
  </si>
  <si>
    <t>050K12007T1</t>
  </si>
  <si>
    <t>05205605</t>
  </si>
  <si>
    <t>HF 110</t>
  </si>
  <si>
    <t>HF SERIES</t>
  </si>
  <si>
    <t>050K0300100</t>
  </si>
  <si>
    <t>05205603</t>
  </si>
  <si>
    <t>HF ELITE HEAT W</t>
  </si>
  <si>
    <t>050K1300798</t>
  </si>
  <si>
    <t>05205607</t>
  </si>
  <si>
    <t>HF 85 W</t>
  </si>
  <si>
    <t>05064000N44</t>
  </si>
  <si>
    <t>050648005R6</t>
  </si>
  <si>
    <t>05066600N99</t>
  </si>
  <si>
    <t>05067200N99</t>
  </si>
  <si>
    <t>050646009N0</t>
  </si>
  <si>
    <t>05205901</t>
  </si>
  <si>
    <t>CRUISE 85 W</t>
  </si>
  <si>
    <t>050652005R7</t>
  </si>
  <si>
    <t>050670007T6</t>
  </si>
  <si>
    <t>050697009E6</t>
  </si>
  <si>
    <t>SPEEDMACHINE ELITE</t>
  </si>
  <si>
    <t>SPEEDMACHINE ELITE W</t>
  </si>
  <si>
    <t xml:space="preserve">SPORTMACHINE 130 </t>
  </si>
  <si>
    <t xml:space="preserve">SPORTMACHINE 120 </t>
  </si>
  <si>
    <t xml:space="preserve">SPORTMACHINE 110 </t>
  </si>
  <si>
    <t xml:space="preserve">SPORTMACHINE 100 </t>
  </si>
  <si>
    <t>CRUISE 120</t>
  </si>
  <si>
    <t xml:space="preserve">CRUISE 90 </t>
  </si>
  <si>
    <t>CRUISE 70</t>
  </si>
  <si>
    <t>CRUISE 75 W</t>
  </si>
  <si>
    <t>CRUISE 65 W</t>
  </si>
  <si>
    <t xml:space="preserve">THE CRUISE 55 S W </t>
  </si>
  <si>
    <t>0A0227KA001</t>
  </si>
  <si>
    <t>10200503</t>
  </si>
  <si>
    <t>DOBERMANN GSR RB ELITE FDT</t>
  </si>
  <si>
    <t>0A0231KA001</t>
  </si>
  <si>
    <t>10200509</t>
  </si>
  <si>
    <t>DOBERMANN SLR RB  ELITE FDT</t>
  </si>
  <si>
    <t>0A0240LB001</t>
  </si>
  <si>
    <t>10200519</t>
  </si>
  <si>
    <t>DOBERMANN SPITFIRE 72 RB FDT</t>
  </si>
  <si>
    <t>0A0238LC001</t>
  </si>
  <si>
    <t>10200517</t>
  </si>
  <si>
    <t>0A0236LB001</t>
  </si>
  <si>
    <t>10200515</t>
  </si>
  <si>
    <t>DOBERMANN SPITFIRE 80 RB FDT</t>
  </si>
  <si>
    <t>0A0242NA001</t>
  </si>
  <si>
    <t>10200523</t>
  </si>
  <si>
    <t>DOBERMANN SPITFIRE 70 PRO FDT</t>
  </si>
  <si>
    <t>0A0246SA001</t>
  </si>
  <si>
    <t>10201301</t>
  </si>
  <si>
    <t>SPITFIRE CA FDT</t>
  </si>
  <si>
    <t>0A0248SA001</t>
  </si>
  <si>
    <t>10201303</t>
  </si>
  <si>
    <t>SPITFIRE 75 FDT</t>
  </si>
  <si>
    <t>0A0250SA001</t>
  </si>
  <si>
    <t>10201305</t>
  </si>
  <si>
    <t>SPITFIRE 73 FDT</t>
  </si>
  <si>
    <t>175</t>
  </si>
  <si>
    <t>ALL MOUNTAIN TRAIL</t>
  </si>
  <si>
    <t>0A028400001</t>
  </si>
  <si>
    <t>10202101</t>
  </si>
  <si>
    <t>NAVIGATOR 85 TI</t>
  </si>
  <si>
    <t>0A028600001</t>
  </si>
  <si>
    <t>10202103</t>
  </si>
  <si>
    <t>NAVIGATOR 80 TI</t>
  </si>
  <si>
    <t>0A0287SA001</t>
  </si>
  <si>
    <t>10202105</t>
  </si>
  <si>
    <t>0A0288SA001</t>
  </si>
  <si>
    <t>10202107</t>
  </si>
  <si>
    <t>NAVIGATOR 75 CA FDT</t>
  </si>
  <si>
    <t>ALL MOUNTAIN TWIN</t>
  </si>
  <si>
    <t>0A032200001</t>
  </si>
  <si>
    <t>10202501</t>
  </si>
  <si>
    <t>SOUL RIDER 97</t>
  </si>
  <si>
    <t>0A032400001</t>
  </si>
  <si>
    <t>10202503</t>
  </si>
  <si>
    <t>0A032600001</t>
  </si>
  <si>
    <t>10202505</t>
  </si>
  <si>
    <t>0A030000001</t>
  </si>
  <si>
    <t>10202901</t>
  </si>
  <si>
    <t>ENFORCER 115 FREE</t>
  </si>
  <si>
    <t>0A030200001</t>
  </si>
  <si>
    <t>10202903</t>
  </si>
  <si>
    <t>ENFORCER 110 FREE</t>
  </si>
  <si>
    <t>0A030400001</t>
  </si>
  <si>
    <t>10202905</t>
  </si>
  <si>
    <t>ENFORCER 104 FREE</t>
  </si>
  <si>
    <t>0A030600001</t>
  </si>
  <si>
    <t>10202907</t>
  </si>
  <si>
    <t>0A030800001</t>
  </si>
  <si>
    <t>10202909</t>
  </si>
  <si>
    <t>ENFORCER 94</t>
  </si>
  <si>
    <t>0A031000001</t>
  </si>
  <si>
    <t>10202911</t>
  </si>
  <si>
    <t>ALL MOUNTAIN FREESKI WOMEN</t>
  </si>
  <si>
    <t>0A031200001</t>
  </si>
  <si>
    <t>10202913</t>
  </si>
  <si>
    <t>SANTA ANA 110 FREE</t>
  </si>
  <si>
    <t>0A031400001</t>
  </si>
  <si>
    <t>10202915</t>
  </si>
  <si>
    <t>SANTA ANA 104 FREE</t>
  </si>
  <si>
    <t>0A031600001</t>
  </si>
  <si>
    <t>10202917</t>
  </si>
  <si>
    <t>SANTA ANA 98</t>
  </si>
  <si>
    <t>0A031800001</t>
  </si>
  <si>
    <t>10202919</t>
  </si>
  <si>
    <t>0A032000001</t>
  </si>
  <si>
    <t>10202921</t>
  </si>
  <si>
    <t>0A0260OA001</t>
  </si>
  <si>
    <t>10203601</t>
  </si>
  <si>
    <t>0A0262OA001</t>
  </si>
  <si>
    <t>10203603</t>
  </si>
  <si>
    <t>0A0266SB002</t>
  </si>
  <si>
    <t>10203607</t>
  </si>
  <si>
    <t>0A0377SB001</t>
  </si>
  <si>
    <t>10205011</t>
  </si>
  <si>
    <t xml:space="preserve">SENTRA S 3 R FDT </t>
  </si>
  <si>
    <t>0A0383SB001</t>
  </si>
  <si>
    <t>10205017</t>
  </si>
  <si>
    <t xml:space="preserve">SENTRA S 2 R FDT </t>
  </si>
  <si>
    <t>ALL MOUNTAIN TRAIL WOMEN</t>
  </si>
  <si>
    <t>0A029000001</t>
  </si>
  <si>
    <t>10202109</t>
  </si>
  <si>
    <t>ASTRAL 84 TI</t>
  </si>
  <si>
    <t>0A029200001</t>
  </si>
  <si>
    <t>10202111</t>
  </si>
  <si>
    <t>ASTRAL 78 TI</t>
  </si>
  <si>
    <t>0A0293SB002</t>
  </si>
  <si>
    <t>10202113</t>
  </si>
  <si>
    <t>0A0294SB002</t>
  </si>
  <si>
    <t>10202115</t>
  </si>
  <si>
    <t>ASTRAL 74 CA FDT</t>
  </si>
  <si>
    <t>ON PISTE WOMEN</t>
  </si>
  <si>
    <t>0N303701 741</t>
  </si>
  <si>
    <t>0320B039</t>
  </si>
  <si>
    <t>BOOT BAG LITE (ECO)</t>
  </si>
  <si>
    <t>0N301402 741</t>
  </si>
  <si>
    <t>0320B037</t>
  </si>
  <si>
    <t>BOOT BAG (ECO)</t>
  </si>
  <si>
    <t>0N301502 741</t>
  </si>
  <si>
    <t>0320B043</t>
  </si>
  <si>
    <t>BOOT BACKPACK (ECO)</t>
  </si>
  <si>
    <t>0N30500 200</t>
  </si>
  <si>
    <t>0320B029</t>
  </si>
  <si>
    <t>ELITE BOOT BAG (ECO)</t>
  </si>
  <si>
    <t>0N303801 741</t>
  </si>
  <si>
    <t>0320B027</t>
  </si>
  <si>
    <t>SKI BAG LITE (ECO)</t>
  </si>
  <si>
    <t>0N301702 741</t>
  </si>
  <si>
    <t>0320B041</t>
  </si>
  <si>
    <t>SINGLE SKI BAG (ECO)</t>
  </si>
  <si>
    <t>0N302802 741</t>
  </si>
  <si>
    <t>0320B047</t>
  </si>
  <si>
    <t>RACE 3 PAIR SKI BAG (ECO)</t>
  </si>
  <si>
    <t>0N301802 741</t>
  </si>
  <si>
    <t>0320B031</t>
  </si>
  <si>
    <t>DOUBLE ROLLER SKI BAG (ECO)</t>
  </si>
  <si>
    <t>0N305102 100</t>
  </si>
  <si>
    <t>0320B021</t>
  </si>
  <si>
    <t>ELITE SINGLE SKI BAG (ECO)</t>
  </si>
  <si>
    <t>0N303602 741</t>
  </si>
  <si>
    <t>0320B045</t>
  </si>
  <si>
    <t>BACKPACK (ECO)</t>
  </si>
  <si>
    <t>0N304502 100</t>
  </si>
  <si>
    <t>0320B023</t>
  </si>
  <si>
    <t>BUSINESS BACKPACK (ECO)</t>
  </si>
  <si>
    <t>0N304102 741</t>
  </si>
  <si>
    <t>0320B033</t>
  </si>
  <si>
    <t>RACE XL GEAR PACK DOBERMANN (ECO)</t>
  </si>
  <si>
    <t>0N304201 741</t>
  </si>
  <si>
    <t>0320B025</t>
  </si>
  <si>
    <t>RACE XL JR GEAR PACK DOBERMANN (ECO)</t>
  </si>
  <si>
    <t>RACE XL DUFFLE ROLLER DOBERMANN (ECO)</t>
  </si>
  <si>
    <t>0C017400001</t>
  </si>
  <si>
    <t>7020B915</t>
  </si>
  <si>
    <t>DUKE PT 16 125 mm</t>
  </si>
  <si>
    <t>0C017600001</t>
  </si>
  <si>
    <t>7020B917</t>
  </si>
  <si>
    <t>DUKE PT 16 100 mm</t>
  </si>
  <si>
    <t>0C017800001</t>
  </si>
  <si>
    <t>7020B919</t>
  </si>
  <si>
    <t>DUKE PT 12 125 mm</t>
  </si>
  <si>
    <t>0C018000001</t>
  </si>
  <si>
    <t>7020B921</t>
  </si>
  <si>
    <t>DUKE PT 12 100 mm</t>
  </si>
  <si>
    <t>0C018400001</t>
  </si>
  <si>
    <t>7020B925</t>
  </si>
  <si>
    <t>JESTER 16 ID  110 MM</t>
  </si>
  <si>
    <t>0C019000001</t>
  </si>
  <si>
    <t>7020B931</t>
  </si>
  <si>
    <t>GRIFFON 13 ID 120 MM</t>
  </si>
  <si>
    <t>0C018800001</t>
  </si>
  <si>
    <t>7020B929</t>
  </si>
  <si>
    <t>GRIFFON 13 ID 110 MM</t>
  </si>
  <si>
    <t>0C018600001</t>
  </si>
  <si>
    <t>7020B927</t>
  </si>
  <si>
    <t>GRIFFON 13 ID 100 MM</t>
  </si>
  <si>
    <t>0C020300001</t>
  </si>
  <si>
    <t>7020B957</t>
  </si>
  <si>
    <t>SQUIRE 11 ID - 110mm</t>
  </si>
  <si>
    <t>0C020200001</t>
  </si>
  <si>
    <t>7020B941</t>
  </si>
  <si>
    <t>SQUIRE 11 ID - 100mm</t>
  </si>
  <si>
    <t>0C804000001</t>
  </si>
  <si>
    <t>SQUIRE 11 ID - 90 mm</t>
  </si>
  <si>
    <t>0C021200001</t>
  </si>
  <si>
    <t>7020B951</t>
  </si>
  <si>
    <t>KINGPIN 13 - 100-125 mm</t>
  </si>
  <si>
    <t>0C021000001</t>
  </si>
  <si>
    <t>7020B949</t>
  </si>
  <si>
    <t>KINGPIN 13 - 75-100 mm</t>
  </si>
  <si>
    <t>0C806900001</t>
  </si>
  <si>
    <t>7019B901</t>
  </si>
  <si>
    <t>ALPINIST 12</t>
  </si>
  <si>
    <t>0C806900002</t>
  </si>
  <si>
    <t>7019B903</t>
  </si>
  <si>
    <t>0C020800001</t>
  </si>
  <si>
    <t>7020B947</t>
  </si>
  <si>
    <t>FREE TEN 85MM +SCREW KIT</t>
  </si>
  <si>
    <t>DIN</t>
  </si>
  <si>
    <t>6.0-16.0</t>
  </si>
  <si>
    <t>4.0-12.0</t>
  </si>
  <si>
    <t>4.0-13.0</t>
  </si>
  <si>
    <t>3.0-11.0</t>
  </si>
  <si>
    <t>6.0-12.0</t>
  </si>
  <si>
    <t>3.0-10.0</t>
  </si>
  <si>
    <t>POLES</t>
  </si>
  <si>
    <t>0B080100 001</t>
  </si>
  <si>
    <t>0320P001</t>
  </si>
  <si>
    <t xml:space="preserve">CARBON ASCENT PRO 13mm </t>
  </si>
  <si>
    <t>0B080600 001</t>
  </si>
  <si>
    <t>0319P007</t>
  </si>
  <si>
    <t xml:space="preserve">CARBON CLASSIC 13mm </t>
  </si>
  <si>
    <t>0B080200 741</t>
  </si>
  <si>
    <t>0319P001</t>
  </si>
  <si>
    <t>RACE ALU 18mm</t>
  </si>
  <si>
    <t>0B080400 741</t>
  </si>
  <si>
    <t>0320P003</t>
  </si>
  <si>
    <t>RACE JR 16mm</t>
  </si>
  <si>
    <t>0B080500 741</t>
  </si>
  <si>
    <t>0319P003</t>
  </si>
  <si>
    <t>FREERIDE PRO</t>
  </si>
  <si>
    <t>0B080500 T83</t>
  </si>
  <si>
    <t>0319P005</t>
  </si>
  <si>
    <t>0B081400 001</t>
  </si>
  <si>
    <t>0319P009</t>
  </si>
  <si>
    <t>PRIMO UNI</t>
  </si>
  <si>
    <t>0B081600 001</t>
  </si>
  <si>
    <t>0319P011</t>
  </si>
  <si>
    <t>PRIMO LADY</t>
  </si>
  <si>
    <t>080</t>
  </si>
  <si>
    <t>085</t>
  </si>
  <si>
    <t>090</t>
  </si>
  <si>
    <t>095</t>
  </si>
  <si>
    <t>100</t>
  </si>
  <si>
    <t>105</t>
  </si>
  <si>
    <t>110</t>
  </si>
  <si>
    <t>115</t>
  </si>
  <si>
    <t>120</t>
  </si>
  <si>
    <t>125</t>
  </si>
  <si>
    <t>130</t>
  </si>
  <si>
    <t>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</si>
</sst>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  <numFmt numFmtId="165" formatCode="General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64"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4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rgb="FFC00000"/>
      <name val="Century Gothic"/>
      <family val="2"/>
    </font>
    <font>
      <sz val="10"/>
      <name val="MS Sans Serif"/>
      <family val="2"/>
    </font>
    <font>
      <sz val="10"/>
      <name val="Geneva"/>
    </font>
    <font>
      <sz val="10"/>
      <name val="Helv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sz val="12"/>
      <color theme="1"/>
      <name val="Candara"/>
      <family val="2"/>
    </font>
    <font>
      <b/>
      <sz val="11"/>
      <color rgb="FF3F3F3F"/>
      <name val="Century Gothic"/>
      <family val="2"/>
    </font>
    <font>
      <b/>
      <sz val="18"/>
      <color theme="3"/>
      <name val="Calibri Light"/>
      <family val="2"/>
      <scheme val="major"/>
    </font>
    <font>
      <sz val="11"/>
      <color rgb="FFFF000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0"/>
      <name val="Century Gothic"/>
      <family val="2"/>
    </font>
    <font>
      <b/>
      <u/>
      <sz val="14"/>
      <color theme="10"/>
      <name val="Century Gothic"/>
      <family val="2"/>
    </font>
    <font>
      <b/>
      <sz val="14"/>
      <color theme="5" tint="-0.249977111117893"/>
      <name val="Century Gothic"/>
      <family val="2"/>
    </font>
    <font>
      <b/>
      <sz val="13"/>
      <color theme="1"/>
      <name val="Century Gothic"/>
      <family val="2"/>
    </font>
    <font>
      <b/>
      <sz val="13"/>
      <color indexed="8"/>
      <name val="Century Gothic"/>
      <family val="2"/>
    </font>
    <font>
      <b/>
      <sz val="12"/>
      <color rgb="FFFF0000"/>
      <name val="Century Gothic"/>
      <family val="2"/>
    </font>
    <font>
      <sz val="16"/>
      <color theme="1"/>
      <name val="Century Gothic"/>
      <family val="2"/>
    </font>
    <font>
      <sz val="18"/>
      <color theme="1"/>
      <name val="Century Gothic"/>
      <family val="2"/>
    </font>
    <font>
      <sz val="12"/>
      <name val="Century Gothic"/>
      <family val="2"/>
    </font>
    <font>
      <sz val="13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6"/>
      <color theme="5" tint="-0.249977111117893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4"/>
      <color rgb="FF000000"/>
      <name val="Century Gothic"/>
      <family val="2"/>
    </font>
    <font>
      <b/>
      <sz val="20"/>
      <color theme="0"/>
      <name val="Century Gothic"/>
      <family val="2"/>
    </font>
    <font>
      <sz val="14"/>
      <color rgb="FFFF0000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entury Gothic"/>
      <family val="2"/>
    </font>
    <font>
      <b/>
      <sz val="14"/>
      <color indexed="8"/>
      <name val="Calibri"/>
      <family val="2"/>
    </font>
    <font>
      <sz val="12"/>
      <color theme="1"/>
      <name val="Verdana"/>
      <family val="2"/>
    </font>
    <font>
      <b/>
      <u/>
      <sz val="14"/>
      <color theme="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5" fillId="10" borderId="41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37" applyNumberFormat="0" applyAlignment="0" applyProtection="0"/>
    <xf numFmtId="0" fontId="20" fillId="9" borderId="40" applyNumberFormat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4" applyNumberFormat="0" applyFill="0" applyAlignment="0" applyProtection="0"/>
    <xf numFmtId="0" fontId="24" fillId="0" borderId="35" applyNumberFormat="0" applyFill="0" applyAlignment="0" applyProtection="0"/>
    <xf numFmtId="0" fontId="25" fillId="0" borderId="36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6" fillId="7" borderId="37" applyNumberFormat="0" applyAlignment="0" applyProtection="0"/>
    <xf numFmtId="0" fontId="27" fillId="0" borderId="39" applyNumberFormat="0" applyFill="0" applyAlignment="0" applyProtection="0"/>
    <xf numFmtId="38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/>
    <xf numFmtId="0" fontId="29" fillId="0" borderId="0"/>
    <xf numFmtId="165" fontId="16" fillId="0" borderId="0"/>
    <xf numFmtId="0" fontId="30" fillId="8" borderId="38" applyNumberFormat="0" applyAlignment="0" applyProtection="0"/>
    <xf numFmtId="9" fontId="9" fillId="0" borderId="0" applyFont="0" applyFill="0" applyBorder="0" applyAlignment="0" applyProtection="0"/>
    <xf numFmtId="0" fontId="14" fillId="0" borderId="0"/>
    <xf numFmtId="0" fontId="31" fillId="0" borderId="0" applyNumberFormat="0" applyFill="0" applyBorder="0" applyAlignment="0" applyProtection="0"/>
    <xf numFmtId="0" fontId="8" fillId="0" borderId="42" applyNumberFormat="0" applyFill="0" applyAlignment="0" applyProtection="0"/>
    <xf numFmtId="6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01">
    <xf numFmtId="0" fontId="0" fillId="0" borderId="0" xfId="0"/>
    <xf numFmtId="0" fontId="7" fillId="0" borderId="0" xfId="5" applyFont="1" applyBorder="1" applyProtection="1">
      <protection hidden="1"/>
    </xf>
    <xf numFmtId="0" fontId="10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right"/>
      <protection hidden="1"/>
    </xf>
    <xf numFmtId="44" fontId="7" fillId="0" borderId="0" xfId="1" applyFont="1" applyBorder="1" applyProtection="1">
      <protection hidden="1"/>
    </xf>
    <xf numFmtId="0" fontId="13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center"/>
      <protection hidden="1"/>
    </xf>
    <xf numFmtId="0" fontId="11" fillId="35" borderId="21" xfId="5" applyFont="1" applyFill="1" applyBorder="1" applyAlignment="1" applyProtection="1">
      <alignment horizontal="center"/>
      <protection hidden="1"/>
    </xf>
    <xf numFmtId="0" fontId="7" fillId="0" borderId="0" xfId="5" applyFont="1" applyFill="1" applyBorder="1" applyProtection="1">
      <protection hidden="1"/>
    </xf>
    <xf numFmtId="0" fontId="34" fillId="0" borderId="0" xfId="50" applyFont="1" applyFill="1" applyBorder="1" applyAlignment="1" applyProtection="1">
      <alignment textRotation="90"/>
      <protection hidden="1"/>
    </xf>
    <xf numFmtId="0" fontId="35" fillId="0" borderId="0" xfId="50" applyFont="1" applyFill="1" applyBorder="1" applyAlignment="1" applyProtection="1">
      <alignment vertical="center" wrapText="1"/>
      <protection hidden="1"/>
    </xf>
    <xf numFmtId="0" fontId="8" fillId="0" borderId="0" xfId="50" quotePrefix="1" applyFont="1" applyFill="1" applyBorder="1" applyAlignment="1" applyProtection="1">
      <alignment vertical="center"/>
      <protection hidden="1"/>
    </xf>
    <xf numFmtId="0" fontId="36" fillId="0" borderId="0" xfId="4" applyFont="1" applyFill="1" applyBorder="1" applyAlignment="1" applyProtection="1">
      <alignment vertical="center" wrapText="1"/>
      <protection hidden="1"/>
    </xf>
    <xf numFmtId="0" fontId="11" fillId="0" borderId="0" xfId="50" applyFont="1" applyBorder="1" applyAlignment="1" applyProtection="1">
      <alignment horizontal="left"/>
      <protection hidden="1"/>
    </xf>
    <xf numFmtId="0" fontId="37" fillId="0" borderId="0" xfId="4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39" fillId="0" borderId="0" xfId="50" applyFont="1" applyBorder="1" applyAlignment="1" applyProtection="1">
      <protection hidden="1"/>
    </xf>
    <xf numFmtId="0" fontId="39" fillId="0" borderId="0" xfId="50" applyNumberFormat="1" applyFont="1" applyBorder="1" applyAlignment="1" applyProtection="1">
      <alignment vertical="center"/>
      <protection hidden="1"/>
    </xf>
    <xf numFmtId="0" fontId="40" fillId="0" borderId="0" xfId="5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38" fillId="0" borderId="0" xfId="5" applyFont="1" applyBorder="1" applyAlignment="1" applyProtection="1">
      <alignment horizontal="center"/>
      <protection hidden="1"/>
    </xf>
    <xf numFmtId="0" fontId="38" fillId="0" borderId="29" xfId="5" applyFont="1" applyBorder="1" applyAlignment="1" applyProtection="1">
      <alignment horizontal="center"/>
      <protection hidden="1"/>
    </xf>
    <xf numFmtId="44" fontId="42" fillId="0" borderId="43" xfId="1" applyFont="1" applyBorder="1" applyProtection="1">
      <protection hidden="1"/>
    </xf>
    <xf numFmtId="44" fontId="35" fillId="0" borderId="2" xfId="5" applyNumberFormat="1" applyFont="1" applyBorder="1" applyProtection="1">
      <protection hidden="1"/>
    </xf>
    <xf numFmtId="44" fontId="42" fillId="0" borderId="2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39" fillId="0" borderId="0" xfId="0" applyFont="1" applyProtection="1">
      <protection hidden="1"/>
    </xf>
    <xf numFmtId="1" fontId="9" fillId="2" borderId="15" xfId="0" applyNumberFormat="1" applyFont="1" applyFill="1" applyBorder="1" applyAlignment="1" applyProtection="1">
      <alignment horizontal="center"/>
      <protection hidden="1"/>
    </xf>
    <xf numFmtId="1" fontId="9" fillId="2" borderId="16" xfId="0" applyNumberFormat="1" applyFont="1" applyFill="1" applyBorder="1" applyAlignment="1" applyProtection="1">
      <alignment horizontal="center"/>
      <protection hidden="1"/>
    </xf>
    <xf numFmtId="49" fontId="42" fillId="2" borderId="5" xfId="0" applyNumberFormat="1" applyFont="1" applyFill="1" applyBorder="1" applyAlignment="1" applyProtection="1">
      <alignment horizontal="center"/>
      <protection hidden="1"/>
    </xf>
    <xf numFmtId="49" fontId="42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4" fillId="0" borderId="0" xfId="3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5" fillId="0" borderId="0" xfId="0" applyFont="1" applyProtection="1">
      <protection hidden="1"/>
    </xf>
    <xf numFmtId="0" fontId="0" fillId="0" borderId="0" xfId="0" applyFont="1" applyFill="1" applyBorder="1" applyAlignment="1" applyProtection="1">
      <protection hidden="1"/>
    </xf>
    <xf numFmtId="0" fontId="49" fillId="0" borderId="0" xfId="3" applyFont="1" applyFill="1" applyBorder="1" applyAlignment="1" applyProtection="1">
      <alignment wrapText="1"/>
      <protection hidden="1"/>
    </xf>
    <xf numFmtId="0" fontId="46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right"/>
      <protection hidden="1"/>
    </xf>
    <xf numFmtId="0" fontId="43" fillId="0" borderId="0" xfId="0" applyFont="1" applyProtection="1">
      <protection hidden="1"/>
    </xf>
    <xf numFmtId="1" fontId="0" fillId="0" borderId="0" xfId="0" applyNumberFormat="1" applyFont="1" applyProtection="1">
      <protection hidden="1"/>
    </xf>
    <xf numFmtId="0" fontId="33" fillId="0" borderId="0" xfId="0" applyFont="1" applyBorder="1" applyProtection="1">
      <protection hidden="1"/>
    </xf>
    <xf numFmtId="0" fontId="51" fillId="0" borderId="45" xfId="0" applyNumberFormat="1" applyFont="1" applyFill="1" applyBorder="1" applyProtection="1">
      <protection hidden="1"/>
    </xf>
    <xf numFmtId="1" fontId="42" fillId="0" borderId="45" xfId="0" applyNumberFormat="1" applyFont="1" applyBorder="1" applyAlignment="1" applyProtection="1">
      <alignment horizontal="center"/>
      <protection hidden="1"/>
    </xf>
    <xf numFmtId="164" fontId="42" fillId="0" borderId="45" xfId="0" applyNumberFormat="1" applyFont="1" applyFill="1" applyBorder="1" applyProtection="1">
      <protection hidden="1"/>
    </xf>
    <xf numFmtId="44" fontId="42" fillId="0" borderId="45" xfId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51" fillId="0" borderId="33" xfId="0" applyNumberFormat="1" applyFont="1" applyFill="1" applyBorder="1" applyAlignment="1" applyProtection="1">
      <alignment horizontal="left"/>
      <protection hidden="1"/>
    </xf>
    <xf numFmtId="0" fontId="51" fillId="0" borderId="33" xfId="0" applyNumberFormat="1" applyFont="1" applyFill="1" applyBorder="1" applyProtection="1">
      <protection hidden="1"/>
    </xf>
    <xf numFmtId="164" fontId="42" fillId="0" borderId="33" xfId="0" applyNumberFormat="1" applyFont="1" applyFill="1" applyBorder="1" applyProtection="1">
      <protection hidden="1"/>
    </xf>
    <xf numFmtId="0" fontId="43" fillId="0" borderId="0" xfId="0" applyFont="1" applyBorder="1" applyProtection="1">
      <protection hidden="1"/>
    </xf>
    <xf numFmtId="0" fontId="51" fillId="0" borderId="50" xfId="0" applyNumberFormat="1" applyFont="1" applyFill="1" applyBorder="1" applyAlignment="1" applyProtection="1">
      <alignment horizontal="left"/>
      <protection hidden="1"/>
    </xf>
    <xf numFmtId="49" fontId="51" fillId="0" borderId="45" xfId="0" applyNumberFormat="1" applyFont="1" applyFill="1" applyBorder="1" applyProtection="1">
      <protection hidden="1"/>
    </xf>
    <xf numFmtId="49" fontId="51" fillId="0" borderId="45" xfId="0" applyNumberFormat="1" applyFont="1" applyFill="1" applyBorder="1" applyAlignment="1" applyProtection="1">
      <alignment horizontal="left"/>
      <protection hidden="1"/>
    </xf>
    <xf numFmtId="0" fontId="51" fillId="0" borderId="52" xfId="0" applyNumberFormat="1" applyFont="1" applyFill="1" applyBorder="1" applyAlignment="1" applyProtection="1">
      <alignment horizontal="left"/>
      <protection hidden="1"/>
    </xf>
    <xf numFmtId="49" fontId="51" fillId="0" borderId="50" xfId="0" applyNumberFormat="1" applyFont="1" applyFill="1" applyBorder="1" applyProtection="1">
      <protection hidden="1"/>
    </xf>
    <xf numFmtId="49" fontId="51" fillId="0" borderId="33" xfId="0" applyNumberFormat="1" applyFont="1" applyFill="1" applyBorder="1" applyAlignment="1" applyProtection="1">
      <alignment horizontal="left"/>
      <protection hidden="1"/>
    </xf>
    <xf numFmtId="49" fontId="51" fillId="0" borderId="33" xfId="0" applyNumberFormat="1" applyFont="1" applyFill="1" applyBorder="1" applyProtection="1">
      <protection hidden="1"/>
    </xf>
    <xf numFmtId="49" fontId="51" fillId="0" borderId="52" xfId="0" applyNumberFormat="1" applyFont="1" applyFill="1" applyBorder="1" applyProtection="1">
      <protection hidden="1"/>
    </xf>
    <xf numFmtId="0" fontId="42" fillId="0" borderId="0" xfId="0" applyFont="1" applyProtection="1">
      <protection hidden="1"/>
    </xf>
    <xf numFmtId="49" fontId="35" fillId="0" borderId="2" xfId="0" applyNumberFormat="1" applyFont="1" applyBorder="1" applyAlignment="1" applyProtection="1">
      <alignment horizontal="center"/>
      <protection hidden="1"/>
    </xf>
    <xf numFmtId="164" fontId="35" fillId="0" borderId="2" xfId="0" applyNumberFormat="1" applyFont="1" applyBorder="1" applyAlignment="1" applyProtection="1">
      <alignment horizontal="center"/>
      <protection hidden="1"/>
    </xf>
    <xf numFmtId="44" fontId="52" fillId="0" borderId="2" xfId="1" applyFont="1" applyBorder="1" applyAlignment="1" applyProtection="1">
      <alignment horizontal="center"/>
      <protection hidden="1"/>
    </xf>
    <xf numFmtId="49" fontId="51" fillId="0" borderId="54" xfId="0" applyNumberFormat="1" applyFont="1" applyFill="1" applyBorder="1" applyProtection="1">
      <protection hidden="1"/>
    </xf>
    <xf numFmtId="44" fontId="42" fillId="0" borderId="31" xfId="0" applyNumberFormat="1" applyFont="1" applyBorder="1" applyProtection="1">
      <protection hidden="1"/>
    </xf>
    <xf numFmtId="0" fontId="51" fillId="0" borderId="52" xfId="0" applyNumberFormat="1" applyFont="1" applyFill="1" applyBorder="1" applyProtection="1">
      <protection hidden="1"/>
    </xf>
    <xf numFmtId="49" fontId="51" fillId="0" borderId="10" xfId="0" applyNumberFormat="1" applyFont="1" applyFill="1" applyBorder="1" applyProtection="1">
      <protection hidden="1"/>
    </xf>
    <xf numFmtId="49" fontId="51" fillId="0" borderId="0" xfId="0" applyNumberFormat="1" applyFont="1" applyFill="1" applyBorder="1" applyProtection="1">
      <protection hidden="1"/>
    </xf>
    <xf numFmtId="0" fontId="51" fillId="0" borderId="45" xfId="0" applyFont="1" applyFill="1" applyBorder="1" applyProtection="1">
      <protection hidden="1"/>
    </xf>
    <xf numFmtId="0" fontId="51" fillId="0" borderId="33" xfId="0" applyFont="1" applyFill="1" applyBorder="1" applyProtection="1">
      <protection hidden="1"/>
    </xf>
    <xf numFmtId="0" fontId="51" fillId="0" borderId="45" xfId="0" applyFont="1" applyFill="1" applyBorder="1" applyAlignment="1" applyProtection="1">
      <alignment horizontal="left"/>
      <protection hidden="1"/>
    </xf>
    <xf numFmtId="49" fontId="51" fillId="0" borderId="15" xfId="0" applyNumberFormat="1" applyFont="1" applyFill="1" applyBorder="1" applyProtection="1">
      <protection hidden="1"/>
    </xf>
    <xf numFmtId="0" fontId="51" fillId="0" borderId="48" xfId="0" applyFont="1" applyFill="1" applyBorder="1" applyProtection="1">
      <protection hidden="1"/>
    </xf>
    <xf numFmtId="0" fontId="51" fillId="0" borderId="48" xfId="0" applyNumberFormat="1" applyFont="1" applyFill="1" applyBorder="1" applyProtection="1">
      <protection hidden="1"/>
    </xf>
    <xf numFmtId="49" fontId="51" fillId="0" borderId="14" xfId="0" applyNumberFormat="1" applyFont="1" applyFill="1" applyBorder="1" applyProtection="1">
      <protection hidden="1"/>
    </xf>
    <xf numFmtId="49" fontId="51" fillId="0" borderId="11" xfId="0" applyNumberFormat="1" applyFont="1" applyFill="1" applyBorder="1" applyProtection="1">
      <protection hidden="1"/>
    </xf>
    <xf numFmtId="0" fontId="51" fillId="0" borderId="11" xfId="0" applyFont="1" applyFill="1" applyBorder="1" applyProtection="1">
      <protection hidden="1"/>
    </xf>
    <xf numFmtId="49" fontId="51" fillId="0" borderId="48" xfId="0" applyNumberFormat="1" applyFont="1" applyFill="1" applyBorder="1" applyProtection="1">
      <protection hidden="1"/>
    </xf>
    <xf numFmtId="44" fontId="42" fillId="0" borderId="16" xfId="0" applyNumberFormat="1" applyFont="1" applyBorder="1" applyProtection="1">
      <protection hidden="1"/>
    </xf>
    <xf numFmtId="49" fontId="7" fillId="0" borderId="45" xfId="0" applyNumberFormat="1" applyFont="1" applyFill="1" applyBorder="1" applyProtection="1">
      <protection hidden="1"/>
    </xf>
    <xf numFmtId="49" fontId="7" fillId="0" borderId="33" xfId="0" applyNumberFormat="1" applyFont="1" applyFill="1" applyBorder="1" applyProtection="1">
      <protection hidden="1"/>
    </xf>
    <xf numFmtId="49" fontId="7" fillId="0" borderId="11" xfId="0" applyNumberFormat="1" applyFont="1" applyFill="1" applyBorder="1" applyAlignment="1" applyProtection="1">
      <alignment horizontal="left"/>
      <protection hidden="1"/>
    </xf>
    <xf numFmtId="49" fontId="7" fillId="0" borderId="51" xfId="0" applyNumberFormat="1" applyFont="1" applyFill="1" applyBorder="1" applyProtection="1">
      <protection hidden="1"/>
    </xf>
    <xf numFmtId="49" fontId="7" fillId="0" borderId="22" xfId="0" applyNumberFormat="1" applyFont="1" applyFill="1" applyBorder="1" applyAlignment="1" applyProtection="1">
      <alignment horizontal="left"/>
      <protection hidden="1"/>
    </xf>
    <xf numFmtId="44" fontId="42" fillId="0" borderId="11" xfId="0" applyNumberFormat="1" applyFont="1" applyBorder="1" applyProtection="1">
      <protection hidden="1"/>
    </xf>
    <xf numFmtId="0" fontId="7" fillId="0" borderId="31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49" fontId="7" fillId="0" borderId="30" xfId="0" applyNumberFormat="1" applyFont="1" applyFill="1" applyBorder="1" applyAlignment="1" applyProtection="1">
      <alignment horizontal="left"/>
      <protection hidden="1"/>
    </xf>
    <xf numFmtId="1" fontId="42" fillId="0" borderId="18" xfId="0" applyNumberFormat="1" applyFont="1" applyBorder="1" applyAlignment="1" applyProtection="1">
      <alignment horizontal="center"/>
      <protection hidden="1"/>
    </xf>
    <xf numFmtId="164" fontId="53" fillId="36" borderId="2" xfId="1" applyNumberFormat="1" applyFont="1" applyFill="1" applyBorder="1" applyAlignment="1" applyProtection="1">
      <alignment horizontal="right"/>
      <protection hidden="1"/>
    </xf>
    <xf numFmtId="44" fontId="42" fillId="0" borderId="2" xfId="1" applyFont="1" applyBorder="1" applyAlignment="1" applyProtection="1">
      <alignment horizontal="center"/>
      <protection hidden="1"/>
    </xf>
    <xf numFmtId="44" fontId="42" fillId="0" borderId="2" xfId="1" applyNumberFormat="1" applyFont="1" applyBorder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7" fillId="0" borderId="0" xfId="0" applyFont="1" applyProtection="1">
      <protection hidden="1"/>
    </xf>
    <xf numFmtId="2" fontId="0" fillId="0" borderId="0" xfId="0" applyNumberFormat="1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2" fontId="0" fillId="0" borderId="0" xfId="2" applyNumberFormat="1" applyFont="1" applyProtection="1">
      <protection hidden="1"/>
    </xf>
    <xf numFmtId="0" fontId="54" fillId="0" borderId="45" xfId="64" applyFont="1" applyBorder="1" applyAlignment="1" applyProtection="1">
      <alignment horizontal="left"/>
      <protection hidden="1"/>
    </xf>
    <xf numFmtId="0" fontId="54" fillId="0" borderId="33" xfId="64" applyFont="1" applyBorder="1" applyAlignment="1" applyProtection="1">
      <alignment horizontal="left"/>
      <protection hidden="1"/>
    </xf>
    <xf numFmtId="0" fontId="54" fillId="0" borderId="33" xfId="7" applyFont="1" applyFill="1" applyBorder="1" applyAlignment="1" applyProtection="1">
      <alignment horizontal="left"/>
      <protection hidden="1"/>
    </xf>
    <xf numFmtId="0" fontId="54" fillId="0" borderId="48" xfId="7" applyFont="1" applyFill="1" applyBorder="1" applyAlignment="1" applyProtection="1">
      <alignment horizontal="left" wrapText="1"/>
      <protection hidden="1"/>
    </xf>
    <xf numFmtId="49" fontId="35" fillId="0" borderId="2" xfId="0" applyNumberFormat="1" applyFont="1" applyBorder="1" applyProtection="1">
      <protection hidden="1"/>
    </xf>
    <xf numFmtId="49" fontId="35" fillId="0" borderId="7" xfId="0" applyNumberFormat="1" applyFont="1" applyBorder="1" applyAlignment="1" applyProtection="1">
      <alignment horizontal="center"/>
      <protection hidden="1"/>
    </xf>
    <xf numFmtId="49" fontId="35" fillId="0" borderId="6" xfId="0" applyNumberFormat="1" applyFont="1" applyBorder="1" applyAlignment="1" applyProtection="1">
      <alignment horizontal="center"/>
      <protection hidden="1"/>
    </xf>
    <xf numFmtId="44" fontId="35" fillId="0" borderId="2" xfId="1" applyFont="1" applyBorder="1" applyAlignment="1" applyProtection="1">
      <alignment horizontal="center"/>
      <protection hidden="1"/>
    </xf>
    <xf numFmtId="49" fontId="52" fillId="0" borderId="2" xfId="0" applyNumberFormat="1" applyFont="1" applyBorder="1" applyAlignment="1" applyProtection="1">
      <alignment horizontal="center"/>
      <protection hidden="1"/>
    </xf>
    <xf numFmtId="49" fontId="35" fillId="0" borderId="8" xfId="0" applyNumberFormat="1" applyFont="1" applyBorder="1" applyAlignment="1" applyProtection="1">
      <alignment horizontal="center"/>
      <protection hidden="1"/>
    </xf>
    <xf numFmtId="49" fontId="35" fillId="0" borderId="3" xfId="0" applyNumberFormat="1" applyFont="1" applyBorder="1" applyAlignment="1" applyProtection="1">
      <alignment horizontal="center"/>
      <protection hidden="1"/>
    </xf>
    <xf numFmtId="49" fontId="35" fillId="0" borderId="18" xfId="0" applyNumberFormat="1" applyFont="1" applyBorder="1" applyAlignment="1" applyProtection="1">
      <alignment horizontal="center"/>
      <protection hidden="1"/>
    </xf>
    <xf numFmtId="164" fontId="35" fillId="0" borderId="3" xfId="0" applyNumberFormat="1" applyFont="1" applyBorder="1" applyAlignment="1" applyProtection="1">
      <alignment horizontal="center"/>
      <protection hidden="1"/>
    </xf>
    <xf numFmtId="164" fontId="35" fillId="0" borderId="16" xfId="0" applyNumberFormat="1" applyFont="1" applyBorder="1" applyAlignment="1" applyProtection="1">
      <alignment horizontal="center"/>
      <protection hidden="1"/>
    </xf>
    <xf numFmtId="44" fontId="35" fillId="0" borderId="2" xfId="1" applyNumberFormat="1" applyFont="1" applyBorder="1" applyAlignment="1" applyProtection="1">
      <alignment horizontal="center"/>
      <protection hidden="1"/>
    </xf>
    <xf numFmtId="1" fontId="35" fillId="0" borderId="18" xfId="0" applyNumberFormat="1" applyFont="1" applyBorder="1" applyAlignment="1" applyProtection="1">
      <alignment horizontal="center"/>
      <protection hidden="1"/>
    </xf>
    <xf numFmtId="44" fontId="35" fillId="0" borderId="0" xfId="5" applyNumberFormat="1" applyFont="1" applyBorder="1" applyProtection="1">
      <protection hidden="1"/>
    </xf>
    <xf numFmtId="44" fontId="42" fillId="0" borderId="31" xfId="0" applyNumberFormat="1" applyFont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1" fontId="7" fillId="0" borderId="28" xfId="0" applyNumberFormat="1" applyFont="1" applyFill="1" applyBorder="1" applyAlignment="1" applyProtection="1">
      <alignment horizontal="center"/>
      <protection locked="0" hidden="1"/>
    </xf>
    <xf numFmtId="1" fontId="7" fillId="0" borderId="9" xfId="0" applyNumberFormat="1" applyFont="1" applyFill="1" applyBorder="1" applyAlignment="1" applyProtection="1">
      <alignment horizontal="center"/>
      <protection locked="0" hidden="1"/>
    </xf>
    <xf numFmtId="1" fontId="7" fillId="0" borderId="27" xfId="0" applyNumberFormat="1" applyFont="1" applyFill="1" applyBorder="1" applyAlignment="1" applyProtection="1">
      <alignment horizontal="center"/>
      <protection locked="0" hidden="1"/>
    </xf>
    <xf numFmtId="1" fontId="7" fillId="0" borderId="32" xfId="0" applyNumberFormat="1" applyFont="1" applyFill="1" applyBorder="1" applyAlignment="1" applyProtection="1">
      <alignment horizontal="center"/>
      <protection locked="0" hidden="1"/>
    </xf>
    <xf numFmtId="49" fontId="11" fillId="2" borderId="0" xfId="0" applyNumberFormat="1" applyFont="1" applyFill="1" applyBorder="1" applyAlignment="1" applyProtection="1">
      <alignment horizontal="center"/>
      <protection hidden="1"/>
    </xf>
    <xf numFmtId="1" fontId="7" fillId="0" borderId="21" xfId="0" applyNumberFormat="1" applyFont="1" applyFill="1" applyBorder="1" applyAlignment="1" applyProtection="1">
      <alignment horizontal="center"/>
      <protection locked="0" hidden="1"/>
    </xf>
    <xf numFmtId="1" fontId="7" fillId="0" borderId="11" xfId="0" applyNumberFormat="1" applyFont="1" applyBorder="1" applyAlignment="1" applyProtection="1">
      <alignment horizontal="center"/>
      <protection locked="0" hidden="1"/>
    </xf>
    <xf numFmtId="1" fontId="7" fillId="0" borderId="51" xfId="0" applyNumberFormat="1" applyFont="1" applyBorder="1" applyAlignment="1" applyProtection="1">
      <alignment horizontal="center"/>
      <protection locked="0" hidden="1"/>
    </xf>
    <xf numFmtId="1" fontId="7" fillId="0" borderId="33" xfId="0" applyNumberFormat="1" applyFont="1" applyBorder="1" applyAlignment="1" applyProtection="1">
      <alignment horizontal="center"/>
      <protection locked="0" hidden="1"/>
    </xf>
    <xf numFmtId="1" fontId="7" fillId="0" borderId="31" xfId="0" applyNumberFormat="1" applyFont="1" applyBorder="1" applyAlignment="1" applyProtection="1">
      <alignment horizontal="center"/>
      <protection locked="0" hidden="1"/>
    </xf>
    <xf numFmtId="0" fontId="7" fillId="0" borderId="28" xfId="50" applyNumberFormat="1" applyFont="1" applyFill="1" applyBorder="1" applyAlignment="1" applyProtection="1">
      <alignment horizontal="center"/>
      <protection locked="0" hidden="1"/>
    </xf>
    <xf numFmtId="0" fontId="7" fillId="0" borderId="9" xfId="50" applyNumberFormat="1" applyFont="1" applyFill="1" applyBorder="1" applyAlignment="1" applyProtection="1">
      <alignment horizontal="center"/>
      <protection locked="0" hidden="1"/>
    </xf>
    <xf numFmtId="0" fontId="7" fillId="0" borderId="12" xfId="50" applyNumberFormat="1" applyFont="1" applyFill="1" applyBorder="1" applyAlignment="1" applyProtection="1">
      <alignment horizontal="center"/>
      <protection locked="0" hidden="1"/>
    </xf>
    <xf numFmtId="0" fontId="7" fillId="0" borderId="17" xfId="50" applyNumberFormat="1" applyFont="1" applyFill="1" applyBorder="1" applyAlignment="1" applyProtection="1">
      <alignment horizontal="center"/>
      <protection locked="0" hidden="1"/>
    </xf>
    <xf numFmtId="0" fontId="7" fillId="0" borderId="27" xfId="5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0" fontId="7" fillId="0" borderId="21" xfId="50" applyNumberFormat="1" applyFont="1" applyFill="1" applyBorder="1" applyAlignment="1" applyProtection="1">
      <alignment horizontal="center"/>
      <protection locked="0" hidden="1"/>
    </xf>
    <xf numFmtId="1" fontId="7" fillId="2" borderId="5" xfId="0" applyNumberFormat="1" applyFont="1" applyFill="1" applyBorder="1" applyAlignment="1" applyProtection="1">
      <alignment horizontal="center"/>
      <protection hidden="1"/>
    </xf>
    <xf numFmtId="1" fontId="7" fillId="2" borderId="19" xfId="0" applyNumberFormat="1" applyFont="1" applyFill="1" applyBorder="1" applyAlignment="1" applyProtection="1">
      <alignment horizontal="center"/>
      <protection hidden="1"/>
    </xf>
    <xf numFmtId="1" fontId="7" fillId="2" borderId="26" xfId="0" applyNumberFormat="1" applyFont="1" applyFill="1" applyBorder="1" applyAlignment="1" applyProtection="1">
      <alignment horizontal="center"/>
      <protection hidden="1"/>
    </xf>
    <xf numFmtId="1" fontId="7" fillId="2" borderId="1" xfId="0" applyNumberFormat="1" applyFont="1" applyFill="1" applyBorder="1" applyAlignment="1" applyProtection="1">
      <alignment horizontal="center"/>
      <protection hidden="1"/>
    </xf>
    <xf numFmtId="1" fontId="7" fillId="0" borderId="17" xfId="0" applyNumberFormat="1" applyFont="1" applyFill="1" applyBorder="1" applyAlignment="1" applyProtection="1">
      <alignment horizontal="center"/>
      <protection locked="0" hidden="1"/>
    </xf>
    <xf numFmtId="49" fontId="35" fillId="0" borderId="43" xfId="0" applyNumberFormat="1" applyFont="1" applyBorder="1" applyAlignment="1" applyProtection="1">
      <alignment horizontal="center"/>
      <protection hidden="1"/>
    </xf>
    <xf numFmtId="1" fontId="42" fillId="0" borderId="11" xfId="0" applyNumberFormat="1" applyFont="1" applyBorder="1" applyAlignment="1" applyProtection="1">
      <alignment horizontal="center"/>
      <protection hidden="1"/>
    </xf>
    <xf numFmtId="1" fontId="56" fillId="2" borderId="15" xfId="0" applyNumberFormat="1" applyFont="1" applyFill="1" applyBorder="1" applyAlignment="1" applyProtection="1">
      <alignment horizontal="center"/>
      <protection hidden="1"/>
    </xf>
    <xf numFmtId="49" fontId="11" fillId="2" borderId="15" xfId="0" applyNumberFormat="1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Protection="1">
      <protection locked="0" hidden="1"/>
    </xf>
    <xf numFmtId="0" fontId="7" fillId="0" borderId="0" xfId="50" applyFont="1" applyBorder="1" applyProtection="1">
      <protection hidden="1"/>
    </xf>
    <xf numFmtId="0" fontId="11" fillId="0" borderId="0" xfId="50" applyFont="1" applyBorder="1" applyAlignment="1" applyProtection="1">
      <alignment horizontal="right"/>
      <protection hidden="1"/>
    </xf>
    <xf numFmtId="0" fontId="62" fillId="0" borderId="0" xfId="0" applyFont="1" applyProtection="1">
      <protection hidden="1"/>
    </xf>
    <xf numFmtId="0" fontId="11" fillId="0" borderId="0" xfId="50" applyFont="1" applyBorder="1" applyProtection="1">
      <protection hidden="1"/>
    </xf>
    <xf numFmtId="0" fontId="13" fillId="0" borderId="0" xfId="50" applyFont="1" applyBorder="1" applyProtection="1">
      <protection hidden="1"/>
    </xf>
    <xf numFmtId="0" fontId="7" fillId="0" borderId="0" xfId="50" applyFont="1" applyBorder="1" applyAlignment="1" applyProtection="1">
      <alignment horizontal="center"/>
      <protection hidden="1"/>
    </xf>
    <xf numFmtId="0" fontId="45" fillId="0" borderId="0" xfId="0" applyFont="1" applyBorder="1" applyProtection="1">
      <protection hidden="1"/>
    </xf>
    <xf numFmtId="0" fontId="37" fillId="0" borderId="0" xfId="4" applyFont="1" applyBorder="1" applyProtection="1">
      <protection hidden="1"/>
    </xf>
    <xf numFmtId="164" fontId="35" fillId="0" borderId="0" xfId="0" applyNumberFormat="1" applyFont="1" applyBorder="1" applyAlignment="1" applyProtection="1">
      <alignment horizontal="center"/>
      <protection hidden="1"/>
    </xf>
    <xf numFmtId="164" fontId="42" fillId="0" borderId="0" xfId="0" applyNumberFormat="1" applyFont="1" applyFill="1" applyBorder="1" applyProtection="1">
      <protection hidden="1"/>
    </xf>
    <xf numFmtId="164" fontId="53" fillId="36" borderId="0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2" fontId="0" fillId="0" borderId="0" xfId="2" applyNumberFormat="1" applyFont="1" applyBorder="1" applyProtection="1">
      <protection hidden="1"/>
    </xf>
    <xf numFmtId="164" fontId="35" fillId="0" borderId="43" xfId="0" applyNumberFormat="1" applyFont="1" applyBorder="1" applyAlignment="1" applyProtection="1">
      <alignment horizontal="center"/>
      <protection hidden="1"/>
    </xf>
    <xf numFmtId="44" fontId="35" fillId="0" borderId="43" xfId="1" applyFont="1" applyBorder="1" applyAlignment="1" applyProtection="1">
      <alignment horizontal="center"/>
      <protection hidden="1"/>
    </xf>
    <xf numFmtId="0" fontId="7" fillId="0" borderId="31" xfId="50" applyNumberFormat="1" applyFont="1" applyFill="1" applyBorder="1" applyAlignment="1" applyProtection="1">
      <alignment horizontal="center"/>
      <protection locked="0" hidden="1"/>
    </xf>
    <xf numFmtId="49" fontId="42" fillId="2" borderId="19" xfId="0" applyNumberFormat="1" applyFont="1" applyFill="1" applyBorder="1" applyAlignment="1" applyProtection="1">
      <alignment horizontal="center"/>
      <protection hidden="1"/>
    </xf>
    <xf numFmtId="9" fontId="12" fillId="0" borderId="0" xfId="5" applyNumberFormat="1" applyFont="1" applyBorder="1" applyAlignment="1" applyProtection="1">
      <alignment horizontal="center" vertical="center"/>
      <protection hidden="1"/>
    </xf>
    <xf numFmtId="10" fontId="12" fillId="0" borderId="0" xfId="5" applyNumberFormat="1" applyFont="1" applyBorder="1" applyAlignment="1" applyProtection="1">
      <alignment horizontal="center" vertical="center"/>
      <protection hidden="1"/>
    </xf>
    <xf numFmtId="49" fontId="33" fillId="0" borderId="44" xfId="50" applyNumberFormat="1" applyFont="1" applyBorder="1" applyAlignment="1" applyProtection="1">
      <protection locked="0" hidden="1"/>
    </xf>
    <xf numFmtId="49" fontId="41" fillId="0" borderId="44" xfId="50" applyNumberFormat="1" applyFont="1" applyBorder="1" applyAlignment="1" applyProtection="1">
      <protection locked="0" hidden="1"/>
    </xf>
    <xf numFmtId="49" fontId="35" fillId="0" borderId="43" xfId="0" applyNumberFormat="1" applyFont="1" applyBorder="1" applyProtection="1">
      <protection hidden="1"/>
    </xf>
    <xf numFmtId="49" fontId="51" fillId="0" borderId="43" xfId="0" applyNumberFormat="1" applyFont="1" applyFill="1" applyBorder="1" applyProtection="1">
      <protection hidden="1"/>
    </xf>
    <xf numFmtId="49" fontId="51" fillId="0" borderId="1" xfId="0" applyNumberFormat="1" applyFont="1" applyFill="1" applyBorder="1" applyProtection="1">
      <protection hidden="1"/>
    </xf>
    <xf numFmtId="0" fontId="33" fillId="0" borderId="1" xfId="0" applyFont="1" applyBorder="1" applyProtection="1">
      <protection hidden="1"/>
    </xf>
    <xf numFmtId="49" fontId="51" fillId="0" borderId="51" xfId="0" applyNumberFormat="1" applyFont="1" applyFill="1" applyBorder="1" applyProtection="1">
      <protection hidden="1"/>
    </xf>
    <xf numFmtId="49" fontId="51" fillId="0" borderId="56" xfId="0" applyNumberFormat="1" applyFont="1" applyFill="1" applyBorder="1" applyProtection="1"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0" fontId="51" fillId="0" borderId="50" xfId="0" applyNumberFormat="1" applyFont="1" applyFill="1" applyBorder="1" applyAlignment="1" applyProtection="1">
      <alignment horizontal="left" wrapText="1"/>
      <protection hidden="1"/>
    </xf>
    <xf numFmtId="0" fontId="7" fillId="0" borderId="56" xfId="50" applyNumberFormat="1" applyFont="1" applyFill="1" applyBorder="1" applyAlignment="1" applyProtection="1">
      <alignment horizontal="center"/>
      <protection locked="0" hidden="1"/>
    </xf>
    <xf numFmtId="0" fontId="54" fillId="0" borderId="52" xfId="7" applyFont="1" applyFill="1" applyBorder="1" applyAlignment="1" applyProtection="1">
      <alignment horizontal="left"/>
      <protection hidden="1"/>
    </xf>
    <xf numFmtId="49" fontId="51" fillId="0" borderId="58" xfId="0" applyNumberFormat="1" applyFont="1" applyFill="1" applyBorder="1" applyProtection="1">
      <protection hidden="1"/>
    </xf>
    <xf numFmtId="44" fontId="42" fillId="0" borderId="1" xfId="0" applyNumberFormat="1" applyFont="1" applyBorder="1" applyProtection="1">
      <protection hidden="1"/>
    </xf>
    <xf numFmtId="49" fontId="35" fillId="0" borderId="46" xfId="0" applyNumberFormat="1" applyFont="1" applyBorder="1" applyAlignment="1" applyProtection="1">
      <alignment horizontal="center"/>
      <protection hidden="1"/>
    </xf>
    <xf numFmtId="44" fontId="42" fillId="0" borderId="33" xfId="0" applyNumberFormat="1" applyFont="1" applyBorder="1" applyProtection="1">
      <protection hidden="1"/>
    </xf>
    <xf numFmtId="1" fontId="42" fillId="0" borderId="48" xfId="0" applyNumberFormat="1" applyFont="1" applyBorder="1" applyAlignment="1" applyProtection="1">
      <alignment horizontal="center"/>
      <protection hidden="1"/>
    </xf>
    <xf numFmtId="164" fontId="42" fillId="0" borderId="48" xfId="0" applyNumberFormat="1" applyFont="1" applyFill="1" applyBorder="1" applyProtection="1">
      <protection hidden="1"/>
    </xf>
    <xf numFmtId="44" fontId="42" fillId="0" borderId="48" xfId="0" applyNumberFormat="1" applyFont="1" applyBorder="1" applyProtection="1">
      <protection hidden="1"/>
    </xf>
    <xf numFmtId="0" fontId="0" fillId="0" borderId="1" xfId="0" applyFont="1" applyBorder="1" applyProtection="1">
      <protection hidden="1"/>
    </xf>
    <xf numFmtId="49" fontId="51" fillId="0" borderId="22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" fontId="43" fillId="0" borderId="0" xfId="0" applyNumberFormat="1" applyFont="1" applyFill="1" applyBorder="1" applyAlignment="1" applyProtection="1">
      <alignment horizontal="center"/>
      <protection hidden="1"/>
    </xf>
    <xf numFmtId="49" fontId="35" fillId="0" borderId="0" xfId="0" applyNumberFormat="1" applyFont="1" applyFill="1" applyBorder="1" applyAlignment="1" applyProtection="1">
      <alignment horizontal="center"/>
      <protection hidden="1"/>
    </xf>
    <xf numFmtId="49" fontId="47" fillId="0" borderId="0" xfId="50" applyNumberFormat="1" applyFont="1" applyBorder="1" applyAlignment="1" applyProtection="1">
      <alignment horizontal="center"/>
      <protection hidden="1"/>
    </xf>
    <xf numFmtId="49" fontId="48" fillId="0" borderId="0" xfId="3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Protection="1">
      <protection hidden="1"/>
    </xf>
    <xf numFmtId="49" fontId="51" fillId="0" borderId="52" xfId="0" applyNumberFormat="1" applyFont="1" applyFill="1" applyBorder="1" applyAlignment="1" applyProtection="1">
      <alignment horizontal="left"/>
      <protection hidden="1"/>
    </xf>
    <xf numFmtId="49" fontId="51" fillId="0" borderId="45" xfId="0" applyNumberFormat="1" applyFont="1" applyBorder="1" applyAlignment="1" applyProtection="1">
      <alignment horizontal="left"/>
      <protection hidden="1"/>
    </xf>
    <xf numFmtId="49" fontId="51" fillId="0" borderId="33" xfId="0" applyNumberFormat="1" applyFont="1" applyBorder="1" applyAlignment="1" applyProtection="1">
      <alignment horizontal="left"/>
      <protection hidden="1"/>
    </xf>
    <xf numFmtId="49" fontId="51" fillId="0" borderId="33" xfId="6" applyNumberFormat="1" applyFont="1" applyFill="1" applyBorder="1" applyAlignment="1" applyProtection="1">
      <alignment horizontal="left"/>
      <protection hidden="1"/>
    </xf>
    <xf numFmtId="49" fontId="7" fillId="0" borderId="0" xfId="50" applyNumberFormat="1" applyFont="1" applyBorder="1" applyProtection="1">
      <protection hidden="1"/>
    </xf>
    <xf numFmtId="49" fontId="12" fillId="0" borderId="0" xfId="50" applyNumberFormat="1" applyFont="1" applyBorder="1" applyAlignment="1" applyProtection="1">
      <alignment horizontal="right"/>
      <protection hidden="1"/>
    </xf>
    <xf numFmtId="49" fontId="7" fillId="0" borderId="0" xfId="5" applyNumberFormat="1" applyFont="1" applyBorder="1" applyProtection="1">
      <protection hidden="1"/>
    </xf>
    <xf numFmtId="49" fontId="38" fillId="0" borderId="0" xfId="5" applyNumberFormat="1" applyFont="1" applyBorder="1" applyAlignment="1" applyProtection="1">
      <alignment horizontal="right"/>
      <protection hidden="1"/>
    </xf>
    <xf numFmtId="49" fontId="60" fillId="0" borderId="0" xfId="50" applyNumberFormat="1" applyFont="1" applyBorder="1" applyProtection="1">
      <protection hidden="1"/>
    </xf>
    <xf numFmtId="49" fontId="11" fillId="0" borderId="0" xfId="50" applyNumberFormat="1" applyFont="1" applyBorder="1" applyProtection="1">
      <protection hidden="1"/>
    </xf>
    <xf numFmtId="49" fontId="12" fillId="0" borderId="0" xfId="5" applyNumberFormat="1" applyFont="1" applyFill="1" applyBorder="1" applyAlignment="1" applyProtection="1">
      <alignment horizontal="left"/>
      <protection hidden="1"/>
    </xf>
    <xf numFmtId="0" fontId="7" fillId="0" borderId="9" xfId="0" applyNumberFormat="1" applyFont="1" applyBorder="1" applyAlignment="1" applyProtection="1">
      <alignment horizontal="center"/>
      <protection locked="0" hidden="1"/>
    </xf>
    <xf numFmtId="0" fontId="7" fillId="0" borderId="21" xfId="0" applyNumberFormat="1" applyFont="1" applyBorder="1" applyAlignment="1" applyProtection="1">
      <alignment horizontal="center"/>
      <protection locked="0" hidden="1"/>
    </xf>
    <xf numFmtId="0" fontId="7" fillId="0" borderId="17" xfId="0" applyNumberFormat="1" applyFont="1" applyBorder="1" applyAlignment="1" applyProtection="1">
      <alignment horizontal="center"/>
      <protection locked="0" hidden="1"/>
    </xf>
    <xf numFmtId="0" fontId="7" fillId="0" borderId="17" xfId="0" applyNumberFormat="1" applyFont="1" applyFill="1" applyBorder="1" applyAlignment="1" applyProtection="1">
      <alignment horizontal="center"/>
      <protection locked="0"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49" fontId="7" fillId="2" borderId="26" xfId="0" applyNumberFormat="1" applyFont="1" applyFill="1" applyBorder="1" applyAlignment="1" applyProtection="1">
      <alignment horizontal="center"/>
      <protection hidden="1"/>
    </xf>
    <xf numFmtId="49" fontId="42" fillId="2" borderId="1" xfId="0" applyNumberFormat="1" applyFont="1" applyFill="1" applyBorder="1" applyAlignment="1" applyProtection="1">
      <alignment horizontal="center"/>
      <protection hidden="1"/>
    </xf>
    <xf numFmtId="49" fontId="42" fillId="2" borderId="15" xfId="0" applyNumberFormat="1" applyFont="1" applyFill="1" applyBorder="1" applyAlignment="1" applyProtection="1">
      <alignment horizontal="center"/>
      <protection hidden="1"/>
    </xf>
    <xf numFmtId="49" fontId="42" fillId="2" borderId="16" xfId="0" applyNumberFormat="1" applyFont="1" applyFill="1" applyBorder="1" applyAlignment="1" applyProtection="1">
      <alignment horizontal="center"/>
      <protection hidden="1"/>
    </xf>
    <xf numFmtId="49" fontId="7" fillId="2" borderId="15" xfId="0" applyNumberFormat="1" applyFont="1" applyFill="1" applyBorder="1" applyAlignment="1" applyProtection="1">
      <alignment horizontal="center"/>
      <protection hidden="1"/>
    </xf>
    <xf numFmtId="49" fontId="7" fillId="2" borderId="46" xfId="0" applyNumberFormat="1" applyFont="1" applyFill="1" applyBorder="1" applyAlignment="1" applyProtection="1">
      <alignment horizontal="center"/>
      <protection hidden="1"/>
    </xf>
    <xf numFmtId="1" fontId="7" fillId="0" borderId="63" xfId="0" applyNumberFormat="1" applyFont="1" applyBorder="1" applyAlignment="1" applyProtection="1">
      <alignment horizontal="center"/>
      <protection locked="0" hidden="1"/>
    </xf>
    <xf numFmtId="0" fontId="7" fillId="0" borderId="13" xfId="0" applyNumberFormat="1" applyFont="1" applyFill="1" applyBorder="1" applyAlignment="1" applyProtection="1">
      <alignment horizontal="center"/>
      <protection locked="0" hidden="1"/>
    </xf>
    <xf numFmtId="164" fontId="42" fillId="0" borderId="52" xfId="0" applyNumberFormat="1" applyFont="1" applyFill="1" applyBorder="1" applyProtection="1">
      <protection hidden="1"/>
    </xf>
    <xf numFmtId="2" fontId="51" fillId="0" borderId="30" xfId="0" applyNumberFormat="1" applyFont="1" applyFill="1" applyBorder="1" applyAlignment="1" applyProtection="1">
      <alignment horizontal="center"/>
      <protection hidden="1"/>
    </xf>
    <xf numFmtId="49" fontId="7" fillId="0" borderId="49" xfId="0" applyNumberFormat="1" applyFont="1" applyFill="1" applyBorder="1" applyAlignment="1" applyProtection="1">
      <alignment horizontal="center"/>
      <protection hidden="1"/>
    </xf>
    <xf numFmtId="49" fontId="7" fillId="0" borderId="31" xfId="0" applyNumberFormat="1" applyFont="1" applyFill="1" applyBorder="1" applyAlignment="1" applyProtection="1">
      <alignment horizontal="center"/>
      <protection hidden="1"/>
    </xf>
    <xf numFmtId="49" fontId="35" fillId="2" borderId="5" xfId="0" applyNumberFormat="1" applyFont="1" applyFill="1" applyBorder="1" applyAlignment="1" applyProtection="1">
      <alignment horizontal="center"/>
      <protection hidden="1"/>
    </xf>
    <xf numFmtId="1" fontId="9" fillId="2" borderId="26" xfId="0" applyNumberFormat="1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Border="1" applyAlignment="1" applyProtection="1">
      <alignment horizontal="center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0" fontId="38" fillId="0" borderId="0" xfId="5" applyFont="1" applyBorder="1" applyAlignment="1" applyProtection="1">
      <alignment horizontal="right"/>
      <protection hidden="1"/>
    </xf>
    <xf numFmtId="0" fontId="53" fillId="0" borderId="25" xfId="0" applyFont="1" applyBorder="1" applyAlignment="1" applyProtection="1">
      <alignment horizontal="right"/>
      <protection hidden="1"/>
    </xf>
    <xf numFmtId="0" fontId="53" fillId="0" borderId="15" xfId="0" applyFont="1" applyBorder="1" applyAlignment="1" applyProtection="1">
      <alignment horizontal="right"/>
      <protection hidden="1"/>
    </xf>
    <xf numFmtId="1" fontId="7" fillId="0" borderId="12" xfId="0" applyNumberFormat="1" applyFont="1" applyFill="1" applyBorder="1" applyAlignment="1" applyProtection="1">
      <alignment horizontal="center"/>
      <protection locked="0" hidden="1"/>
    </xf>
    <xf numFmtId="0" fontId="51" fillId="0" borderId="51" xfId="0" applyNumberFormat="1" applyFont="1" applyFill="1" applyBorder="1" applyAlignment="1" applyProtection="1">
      <alignment horizontal="left"/>
      <protection hidden="1"/>
    </xf>
    <xf numFmtId="0" fontId="51" fillId="0" borderId="48" xfId="0" applyNumberFormat="1" applyFont="1" applyFill="1" applyBorder="1" applyAlignment="1" applyProtection="1">
      <alignment horizontal="left"/>
      <protection hidden="1"/>
    </xf>
    <xf numFmtId="49" fontId="35" fillId="0" borderId="65" xfId="0" applyNumberFormat="1" applyFont="1" applyBorder="1" applyAlignment="1" applyProtection="1">
      <alignment horizontal="center"/>
      <protection hidden="1"/>
    </xf>
    <xf numFmtId="0" fontId="7" fillId="0" borderId="59" xfId="50" applyNumberFormat="1" applyFont="1" applyFill="1" applyBorder="1" applyAlignment="1" applyProtection="1">
      <alignment horizontal="center"/>
      <protection locked="0" hidden="1"/>
    </xf>
    <xf numFmtId="49" fontId="51" fillId="0" borderId="51" xfId="0" applyNumberFormat="1" applyFont="1" applyFill="1" applyBorder="1" applyAlignment="1" applyProtection="1">
      <alignment horizontal="left"/>
      <protection hidden="1"/>
    </xf>
    <xf numFmtId="49" fontId="51" fillId="0" borderId="48" xfId="0" applyNumberFormat="1" applyFont="1" applyFill="1" applyBorder="1" applyAlignment="1" applyProtection="1">
      <alignment horizontal="left"/>
      <protection hidden="1"/>
    </xf>
    <xf numFmtId="1" fontId="42" fillId="0" borderId="51" xfId="0" applyNumberFormat="1" applyFont="1" applyBorder="1" applyAlignment="1" applyProtection="1">
      <alignment horizontal="center"/>
      <protection hidden="1"/>
    </xf>
    <xf numFmtId="1" fontId="42" fillId="0" borderId="33" xfId="0" applyNumberFormat="1" applyFont="1" applyBorder="1" applyAlignment="1" applyProtection="1">
      <alignment horizontal="center"/>
      <protection hidden="1"/>
    </xf>
    <xf numFmtId="44" fontId="35" fillId="0" borderId="3" xfId="1" applyFont="1" applyBorder="1" applyAlignment="1" applyProtection="1">
      <alignment horizontal="center"/>
      <protection hidden="1"/>
    </xf>
    <xf numFmtId="49" fontId="35" fillId="0" borderId="64" xfId="0" applyNumberFormat="1" applyFont="1" applyBorder="1" applyProtection="1">
      <protection hidden="1"/>
    </xf>
    <xf numFmtId="49" fontId="35" fillId="0" borderId="64" xfId="0" applyNumberFormat="1" applyFont="1" applyBorder="1" applyAlignment="1" applyProtection="1">
      <alignment horizontal="center"/>
      <protection hidden="1"/>
    </xf>
    <xf numFmtId="49" fontId="51" fillId="0" borderId="51" xfId="0" applyNumberFormat="1" applyFont="1" applyBorder="1" applyAlignment="1" applyProtection="1">
      <alignment horizontal="left"/>
      <protection hidden="1"/>
    </xf>
    <xf numFmtId="49" fontId="51" fillId="0" borderId="51" xfId="5" applyNumberFormat="1" applyFont="1" applyFill="1" applyBorder="1" applyProtection="1">
      <protection hidden="1"/>
    </xf>
    <xf numFmtId="49" fontId="51" fillId="0" borderId="33" xfId="5" applyNumberFormat="1" applyFont="1" applyFill="1" applyBorder="1" applyProtection="1">
      <protection hidden="1"/>
    </xf>
    <xf numFmtId="49" fontId="51" fillId="0" borderId="48" xfId="5" applyNumberFormat="1" applyFont="1" applyFill="1" applyBorder="1" applyProtection="1">
      <protection hidden="1"/>
    </xf>
    <xf numFmtId="49" fontId="35" fillId="0" borderId="55" xfId="0" applyNumberFormat="1" applyFont="1" applyBorder="1" applyAlignment="1" applyProtection="1">
      <alignment horizontal="center"/>
      <protection hidden="1"/>
    </xf>
    <xf numFmtId="164" fontId="35" fillId="0" borderId="64" xfId="0" applyNumberFormat="1" applyFont="1" applyBorder="1" applyAlignment="1" applyProtection="1">
      <alignment horizontal="center"/>
      <protection hidden="1"/>
    </xf>
    <xf numFmtId="164" fontId="35" fillId="0" borderId="19" xfId="0" applyNumberFormat="1" applyFont="1" applyBorder="1" applyAlignment="1" applyProtection="1">
      <alignment horizontal="center"/>
      <protection hidden="1"/>
    </xf>
    <xf numFmtId="164" fontId="42" fillId="0" borderId="51" xfId="0" applyNumberFormat="1" applyFont="1" applyFill="1" applyBorder="1" applyProtection="1">
      <protection hidden="1"/>
    </xf>
    <xf numFmtId="44" fontId="42" fillId="0" borderId="51" xfId="0" applyNumberFormat="1" applyFont="1" applyBorder="1" applyProtection="1">
      <protection hidden="1"/>
    </xf>
    <xf numFmtId="44" fontId="42" fillId="0" borderId="33" xfId="0" applyNumberFormat="1" applyFont="1" applyFill="1" applyBorder="1" applyProtection="1">
      <protection hidden="1"/>
    </xf>
    <xf numFmtId="0" fontId="7" fillId="0" borderId="57" xfId="50" applyNumberFormat="1" applyFont="1" applyFill="1" applyBorder="1" applyAlignment="1" applyProtection="1">
      <alignment horizontal="center"/>
      <protection locked="0" hidden="1"/>
    </xf>
    <xf numFmtId="0" fontId="51" fillId="0" borderId="49" xfId="0" applyNumberFormat="1" applyFont="1" applyFill="1" applyBorder="1" applyProtection="1">
      <protection hidden="1"/>
    </xf>
    <xf numFmtId="49" fontId="35" fillId="0" borderId="15" xfId="0" applyNumberFormat="1" applyFont="1" applyBorder="1" applyAlignment="1" applyProtection="1">
      <alignment horizontal="center"/>
      <protection hidden="1"/>
    </xf>
    <xf numFmtId="1" fontId="42" fillId="0" borderId="31" xfId="0" applyNumberFormat="1" applyFont="1" applyBorder="1" applyAlignment="1" applyProtection="1">
      <alignment horizontal="center"/>
      <protection hidden="1"/>
    </xf>
    <xf numFmtId="49" fontId="7" fillId="2" borderId="55" xfId="0" applyNumberFormat="1" applyFont="1" applyFill="1" applyBorder="1" applyAlignment="1" applyProtection="1">
      <alignment horizontal="center"/>
      <protection hidden="1"/>
    </xf>
    <xf numFmtId="49" fontId="7" fillId="2" borderId="5" xfId="0" applyNumberFormat="1" applyFont="1" applyFill="1" applyBorder="1" applyAlignment="1" applyProtection="1">
      <alignment horizontal="center"/>
      <protection hidden="1"/>
    </xf>
    <xf numFmtId="49" fontId="35" fillId="0" borderId="16" xfId="0" applyNumberFormat="1" applyFont="1" applyBorder="1" applyAlignment="1" applyProtection="1">
      <alignment horizontal="center"/>
      <protection hidden="1"/>
    </xf>
    <xf numFmtId="49" fontId="35" fillId="0" borderId="67" xfId="0" applyNumberFormat="1" applyFont="1" applyBorder="1" applyAlignment="1" applyProtection="1">
      <alignment horizontal="center"/>
      <protection hidden="1"/>
    </xf>
    <xf numFmtId="49" fontId="35" fillId="0" borderId="5" xfId="0" applyNumberFormat="1" applyFont="1" applyBorder="1" applyAlignment="1" applyProtection="1">
      <alignment horizontal="center"/>
      <protection hidden="1"/>
    </xf>
    <xf numFmtId="0" fontId="51" fillId="0" borderId="51" xfId="0" applyNumberFormat="1" applyFont="1" applyFill="1" applyBorder="1" applyProtection="1">
      <protection hidden="1"/>
    </xf>
    <xf numFmtId="44" fontId="42" fillId="0" borderId="51" xfId="0" applyNumberFormat="1" applyFont="1" applyFill="1" applyBorder="1" applyProtection="1">
      <protection hidden="1"/>
    </xf>
    <xf numFmtId="44" fontId="42" fillId="0" borderId="48" xfId="0" applyNumberFormat="1" applyFont="1" applyFill="1" applyBorder="1" applyProtection="1">
      <protection hidden="1"/>
    </xf>
    <xf numFmtId="1" fontId="42" fillId="0" borderId="51" xfId="0" applyNumberFormat="1" applyFont="1" applyFill="1" applyBorder="1" applyAlignment="1" applyProtection="1">
      <alignment horizontal="center"/>
      <protection hidden="1"/>
    </xf>
    <xf numFmtId="1" fontId="42" fillId="0" borderId="33" xfId="0" applyNumberFormat="1" applyFont="1" applyFill="1" applyBorder="1" applyAlignment="1" applyProtection="1">
      <alignment horizontal="center"/>
      <protection hidden="1"/>
    </xf>
    <xf numFmtId="1" fontId="42" fillId="0" borderId="48" xfId="0" applyNumberFormat="1" applyFont="1" applyFill="1" applyBorder="1" applyAlignment="1" applyProtection="1">
      <alignment horizontal="center"/>
      <protection hidden="1"/>
    </xf>
    <xf numFmtId="49" fontId="11" fillId="2" borderId="26" xfId="0" applyNumberFormat="1" applyFont="1" applyFill="1" applyBorder="1" applyAlignment="1" applyProtection="1">
      <alignment horizontal="center"/>
      <protection hidden="1"/>
    </xf>
    <xf numFmtId="2" fontId="51" fillId="0" borderId="10" xfId="0" applyNumberFormat="1" applyFont="1" applyFill="1" applyBorder="1" applyAlignment="1" applyProtection="1">
      <alignment horizontal="center"/>
      <protection hidden="1"/>
    </xf>
    <xf numFmtId="1" fontId="9" fillId="2" borderId="46" xfId="0" applyNumberFormat="1" applyFont="1" applyFill="1" applyBorder="1" applyAlignment="1" applyProtection="1">
      <alignment horizontal="center"/>
      <protection hidden="1"/>
    </xf>
    <xf numFmtId="1" fontId="7" fillId="0" borderId="2" xfId="0" applyNumberFormat="1" applyFont="1" applyBorder="1" applyAlignment="1" applyProtection="1">
      <alignment horizontal="center"/>
      <protection locked="0" hidden="1"/>
    </xf>
    <xf numFmtId="49" fontId="35" fillId="2" borderId="5" xfId="0" applyNumberFormat="1" applyFont="1" applyFill="1" applyBorder="1" applyAlignment="1" applyProtection="1">
      <protection hidden="1"/>
    </xf>
    <xf numFmtId="49" fontId="35" fillId="2" borderId="19" xfId="0" applyNumberFormat="1" applyFont="1" applyFill="1" applyBorder="1" applyAlignment="1" applyProtection="1">
      <protection hidden="1"/>
    </xf>
    <xf numFmtId="1" fontId="9" fillId="2" borderId="0" xfId="0" applyNumberFormat="1" applyFont="1" applyFill="1" applyBorder="1" applyAlignment="1" applyProtection="1">
      <protection hidden="1"/>
    </xf>
    <xf numFmtId="1" fontId="9" fillId="2" borderId="1" xfId="0" applyNumberFormat="1" applyFont="1" applyFill="1" applyBorder="1" applyAlignment="1" applyProtection="1">
      <protection hidden="1"/>
    </xf>
    <xf numFmtId="0" fontId="7" fillId="0" borderId="9" xfId="0" applyNumberFormat="1" applyFont="1" applyBorder="1" applyAlignment="1" applyProtection="1">
      <alignment horizontal="center"/>
      <protection hidden="1"/>
    </xf>
    <xf numFmtId="164" fontId="42" fillId="0" borderId="11" xfId="0" applyNumberFormat="1" applyFont="1" applyFill="1" applyBorder="1" applyProtection="1">
      <protection hidden="1"/>
    </xf>
    <xf numFmtId="164" fontId="42" fillId="0" borderId="24" xfId="0" applyNumberFormat="1" applyFont="1" applyFill="1" applyBorder="1" applyProtection="1">
      <protection hidden="1"/>
    </xf>
    <xf numFmtId="0" fontId="0" fillId="0" borderId="9" xfId="0" applyNumberFormat="1" applyFont="1" applyBorder="1" applyAlignment="1" applyProtection="1">
      <alignment horizontal="center"/>
      <protection locked="0" hidden="1"/>
    </xf>
    <xf numFmtId="0" fontId="0" fillId="0" borderId="17" xfId="0" applyNumberFormat="1" applyFont="1" applyBorder="1" applyAlignment="1" applyProtection="1">
      <alignment horizontal="center"/>
      <protection locked="0" hidden="1"/>
    </xf>
    <xf numFmtId="49" fontId="51" fillId="0" borderId="63" xfId="0" applyNumberFormat="1" applyFont="1" applyFill="1" applyBorder="1" applyProtection="1">
      <protection hidden="1"/>
    </xf>
    <xf numFmtId="164" fontId="42" fillId="0" borderId="22" xfId="0" applyNumberFormat="1" applyFont="1" applyFill="1" applyBorder="1" applyProtection="1">
      <protection hidden="1"/>
    </xf>
    <xf numFmtId="1" fontId="7" fillId="0" borderId="12" xfId="0" applyNumberFormat="1" applyFont="1" applyFill="1" applyBorder="1" applyAlignment="1" applyProtection="1">
      <alignment horizontal="center"/>
      <protection hidden="1"/>
    </xf>
    <xf numFmtId="1" fontId="7" fillId="0" borderId="9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7" fillId="0" borderId="30" xfId="0" applyNumberFormat="1" applyFont="1" applyFill="1" applyBorder="1" applyAlignment="1" applyProtection="1">
      <alignment horizontal="center"/>
      <protection hidden="1"/>
    </xf>
    <xf numFmtId="1" fontId="7" fillId="0" borderId="10" xfId="0" applyNumberFormat="1" applyFont="1" applyFill="1" applyBorder="1" applyAlignment="1" applyProtection="1">
      <alignment horizontal="center"/>
      <protection hidden="1"/>
    </xf>
    <xf numFmtId="1" fontId="7" fillId="0" borderId="11" xfId="0" applyNumberFormat="1" applyFont="1" applyFill="1" applyBorder="1" applyAlignment="1" applyProtection="1">
      <alignment horizontal="center"/>
      <protection hidden="1"/>
    </xf>
    <xf numFmtId="0" fontId="51" fillId="0" borderId="20" xfId="0" applyNumberFormat="1" applyFont="1" applyFill="1" applyBorder="1" applyAlignment="1" applyProtection="1">
      <alignment horizontal="center"/>
      <protection hidden="1"/>
    </xf>
    <xf numFmtId="0" fontId="51" fillId="0" borderId="9" xfId="0" applyNumberFormat="1" applyFont="1" applyFill="1" applyBorder="1" applyAlignment="1" applyProtection="1">
      <alignment horizontal="center"/>
      <protection hidden="1"/>
    </xf>
    <xf numFmtId="0" fontId="51" fillId="0" borderId="56" xfId="0" applyNumberFormat="1" applyFont="1" applyFill="1" applyBorder="1" applyAlignment="1" applyProtection="1">
      <alignment horizontal="center"/>
      <protection hidden="1"/>
    </xf>
    <xf numFmtId="0" fontId="51" fillId="0" borderId="13" xfId="0" applyNumberFormat="1" applyFont="1" applyFill="1" applyBorder="1" applyAlignment="1" applyProtection="1">
      <alignment horizontal="center"/>
      <protection hidden="1"/>
    </xf>
    <xf numFmtId="0" fontId="51" fillId="0" borderId="17" xfId="0" applyNumberFormat="1" applyFont="1" applyFill="1" applyBorder="1" applyAlignment="1" applyProtection="1">
      <alignment horizontal="center"/>
      <protection hidden="1"/>
    </xf>
    <xf numFmtId="0" fontId="51" fillId="0" borderId="61" xfId="0" applyNumberFormat="1" applyFont="1" applyFill="1" applyBorder="1" applyAlignment="1" applyProtection="1">
      <alignment horizontal="center"/>
      <protection hidden="1"/>
    </xf>
    <xf numFmtId="49" fontId="35" fillId="0" borderId="18" xfId="0" applyNumberFormat="1" applyFont="1" applyBorder="1" applyAlignment="1" applyProtection="1">
      <alignment horizontal="center"/>
      <protection hidden="1"/>
    </xf>
    <xf numFmtId="49" fontId="35" fillId="0" borderId="3" xfId="0" applyNumberFormat="1" applyFont="1" applyBorder="1" applyAlignment="1" applyProtection="1">
      <alignment horizontal="center"/>
      <protection hidden="1"/>
    </xf>
    <xf numFmtId="0" fontId="7" fillId="0" borderId="55" xfId="5" applyFont="1" applyBorder="1" applyAlignment="1" applyProtection="1">
      <alignment horizontal="center" vertical="center"/>
      <protection hidden="1"/>
    </xf>
    <xf numFmtId="0" fontId="7" fillId="0" borderId="19" xfId="5" applyFont="1" applyBorder="1" applyAlignment="1" applyProtection="1">
      <alignment horizontal="center" vertical="center"/>
      <protection hidden="1"/>
    </xf>
    <xf numFmtId="0" fontId="7" fillId="0" borderId="26" xfId="5" applyFont="1" applyBorder="1" applyAlignment="1" applyProtection="1">
      <alignment horizontal="center" vertical="center"/>
      <protection hidden="1"/>
    </xf>
    <xf numFmtId="0" fontId="7" fillId="0" borderId="1" xfId="5" applyFont="1" applyBorder="1" applyAlignment="1" applyProtection="1">
      <alignment horizontal="center" vertical="center"/>
      <protection hidden="1"/>
    </xf>
    <xf numFmtId="0" fontId="7" fillId="0" borderId="46" xfId="5" applyFont="1" applyBorder="1" applyAlignment="1" applyProtection="1">
      <alignment horizontal="center" vertical="center"/>
      <protection hidden="1"/>
    </xf>
    <xf numFmtId="0" fontId="7" fillId="0" borderId="16" xfId="5" applyFont="1" applyBorder="1" applyAlignment="1" applyProtection="1">
      <alignment horizontal="center" vertical="center"/>
      <protection hidden="1"/>
    </xf>
    <xf numFmtId="0" fontId="7" fillId="0" borderId="47" xfId="5" applyFont="1" applyBorder="1" applyAlignment="1" applyProtection="1">
      <alignment horizontal="center"/>
      <protection hidden="1"/>
    </xf>
    <xf numFmtId="0" fontId="7" fillId="0" borderId="4" xfId="5" applyFont="1" applyBorder="1" applyAlignment="1" applyProtection="1">
      <alignment horizontal="center"/>
      <protection hidden="1"/>
    </xf>
    <xf numFmtId="0" fontId="7" fillId="0" borderId="22" xfId="5" applyFont="1" applyBorder="1" applyAlignment="1" applyProtection="1">
      <alignment horizontal="center"/>
      <protection hidden="1"/>
    </xf>
    <xf numFmtId="44" fontId="57" fillId="0" borderId="47" xfId="1" applyFont="1" applyBorder="1" applyAlignment="1" applyProtection="1">
      <alignment horizontal="center"/>
      <protection hidden="1"/>
    </xf>
    <xf numFmtId="44" fontId="57" fillId="0" borderId="4" xfId="1" applyFont="1" applyBorder="1" applyAlignment="1" applyProtection="1">
      <alignment horizontal="center"/>
      <protection hidden="1"/>
    </xf>
    <xf numFmtId="44" fontId="57" fillId="0" borderId="22" xfId="1" applyFont="1" applyBorder="1" applyAlignment="1" applyProtection="1">
      <alignment horizontal="center"/>
      <protection hidden="1"/>
    </xf>
    <xf numFmtId="0" fontId="7" fillId="0" borderId="30" xfId="5" applyFont="1" applyBorder="1" applyAlignment="1" applyProtection="1">
      <alignment horizontal="center"/>
      <protection hidden="1"/>
    </xf>
    <xf numFmtId="0" fontId="7" fillId="0" borderId="10" xfId="5" applyFont="1" applyBorder="1" applyAlignment="1" applyProtection="1">
      <alignment horizontal="center"/>
      <protection hidden="1"/>
    </xf>
    <xf numFmtId="0" fontId="7" fillId="0" borderId="11" xfId="5" applyFont="1" applyBorder="1" applyAlignment="1" applyProtection="1">
      <alignment horizontal="center"/>
      <protection hidden="1"/>
    </xf>
    <xf numFmtId="44" fontId="57" fillId="0" borderId="30" xfId="1" applyFont="1" applyBorder="1" applyAlignment="1" applyProtection="1">
      <alignment horizontal="center"/>
      <protection hidden="1"/>
    </xf>
    <xf numFmtId="44" fontId="57" fillId="0" borderId="10" xfId="1" applyFont="1" applyBorder="1" applyAlignment="1" applyProtection="1">
      <alignment horizontal="center"/>
      <protection hidden="1"/>
    </xf>
    <xf numFmtId="44" fontId="57" fillId="0" borderId="11" xfId="1" applyFont="1" applyBorder="1" applyAlignment="1" applyProtection="1">
      <alignment horizontal="center"/>
      <protection hidden="1"/>
    </xf>
    <xf numFmtId="0" fontId="7" fillId="0" borderId="53" xfId="5" applyFont="1" applyBorder="1" applyAlignment="1" applyProtection="1">
      <alignment horizontal="center"/>
      <protection hidden="1"/>
    </xf>
    <xf numFmtId="0" fontId="7" fillId="0" borderId="14" xfId="5" applyFont="1" applyBorder="1" applyAlignment="1" applyProtection="1">
      <alignment horizontal="center"/>
      <protection hidden="1"/>
    </xf>
    <xf numFmtId="0" fontId="7" fillId="0" borderId="24" xfId="5" applyFont="1" applyBorder="1" applyAlignment="1" applyProtection="1">
      <alignment horizontal="center"/>
      <protection hidden="1"/>
    </xf>
    <xf numFmtId="44" fontId="57" fillId="0" borderId="53" xfId="1" applyFont="1" applyBorder="1" applyAlignment="1" applyProtection="1">
      <alignment horizontal="center"/>
      <protection hidden="1"/>
    </xf>
    <xf numFmtId="44" fontId="57" fillId="0" borderId="14" xfId="1" applyFont="1" applyBorder="1" applyAlignment="1" applyProtection="1">
      <alignment horizontal="center"/>
      <protection hidden="1"/>
    </xf>
    <xf numFmtId="44" fontId="57" fillId="0" borderId="24" xfId="1" applyFont="1" applyBorder="1" applyAlignment="1" applyProtection="1">
      <alignment horizontal="center"/>
      <protection hidden="1"/>
    </xf>
    <xf numFmtId="0" fontId="11" fillId="0" borderId="18" xfId="5" applyFont="1" applyBorder="1" applyAlignment="1" applyProtection="1">
      <alignment horizontal="center"/>
      <protection hidden="1"/>
    </xf>
    <xf numFmtId="0" fontId="11" fillId="0" borderId="3" xfId="5" applyFont="1" applyBorder="1" applyAlignment="1" applyProtection="1">
      <alignment horizontal="center"/>
      <protection hidden="1"/>
    </xf>
    <xf numFmtId="0" fontId="11" fillId="0" borderId="25" xfId="5" applyFont="1" applyBorder="1" applyAlignment="1" applyProtection="1">
      <alignment horizontal="center"/>
      <protection hidden="1"/>
    </xf>
    <xf numFmtId="0" fontId="57" fillId="0" borderId="18" xfId="5" applyFont="1" applyBorder="1" applyAlignment="1" applyProtection="1">
      <alignment horizontal="center"/>
      <protection hidden="1"/>
    </xf>
    <xf numFmtId="0" fontId="57" fillId="0" borderId="25" xfId="5" applyFont="1" applyBorder="1" applyAlignment="1" applyProtection="1">
      <alignment horizontal="center"/>
      <protection hidden="1"/>
    </xf>
    <xf numFmtId="0" fontId="57" fillId="0" borderId="3" xfId="5" applyFont="1" applyBorder="1" applyAlignment="1" applyProtection="1">
      <alignment horizontal="center"/>
      <protection hidden="1"/>
    </xf>
    <xf numFmtId="0" fontId="63" fillId="0" borderId="0" xfId="50" applyFont="1" applyBorder="1" applyAlignment="1" applyProtection="1">
      <alignment horizontal="center" wrapText="1" shrinkToFit="1"/>
      <protection hidden="1"/>
    </xf>
    <xf numFmtId="0" fontId="55" fillId="3" borderId="18" xfId="3" applyFont="1" applyFill="1" applyBorder="1" applyAlignment="1" applyProtection="1">
      <alignment horizontal="left" vertical="center" wrapText="1"/>
      <protection hidden="1"/>
    </xf>
    <xf numFmtId="0" fontId="55" fillId="3" borderId="25" xfId="3" applyFont="1" applyFill="1" applyBorder="1" applyAlignment="1" applyProtection="1">
      <alignment horizontal="left" vertical="center" wrapText="1"/>
      <protection hidden="1"/>
    </xf>
    <xf numFmtId="0" fontId="55" fillId="3" borderId="3" xfId="3" applyFont="1" applyFill="1" applyBorder="1" applyAlignment="1" applyProtection="1">
      <alignment horizontal="left" vertical="center" wrapText="1"/>
      <protection hidden="1"/>
    </xf>
    <xf numFmtId="0" fontId="51" fillId="0" borderId="30" xfId="0" applyFont="1" applyFill="1" applyBorder="1" applyAlignment="1" applyProtection="1">
      <alignment horizontal="center"/>
      <protection hidden="1"/>
    </xf>
    <xf numFmtId="0" fontId="51" fillId="0" borderId="11" xfId="0" applyFont="1" applyFill="1" applyBorder="1" applyAlignment="1" applyProtection="1">
      <alignment horizontal="center"/>
      <protection hidden="1"/>
    </xf>
    <xf numFmtId="2" fontId="51" fillId="0" borderId="30" xfId="0" applyNumberFormat="1" applyFont="1" applyFill="1" applyBorder="1" applyAlignment="1" applyProtection="1">
      <alignment horizontal="center"/>
      <protection hidden="1"/>
    </xf>
    <xf numFmtId="2" fontId="51" fillId="0" borderId="10" xfId="0" applyNumberFormat="1" applyFont="1" applyFill="1" applyBorder="1" applyAlignment="1" applyProtection="1">
      <alignment horizontal="center"/>
      <protection hidden="1"/>
    </xf>
    <xf numFmtId="9" fontId="12" fillId="0" borderId="23" xfId="5" applyNumberFormat="1" applyFont="1" applyBorder="1" applyAlignment="1" applyProtection="1">
      <alignment horizontal="center" vertical="center"/>
      <protection locked="0" hidden="1"/>
    </xf>
    <xf numFmtId="9" fontId="12" fillId="0" borderId="28" xfId="5" applyNumberFormat="1" applyFont="1" applyBorder="1" applyAlignment="1" applyProtection="1">
      <alignment horizontal="center" vertical="center"/>
      <protection locked="0" hidden="1"/>
    </xf>
    <xf numFmtId="49" fontId="7" fillId="0" borderId="47" xfId="0" applyNumberFormat="1" applyFont="1" applyFill="1" applyBorder="1" applyAlignment="1" applyProtection="1">
      <alignment horizontal="center"/>
      <protection hidden="1"/>
    </xf>
    <xf numFmtId="49" fontId="7" fillId="0" borderId="22" xfId="0" applyNumberFormat="1" applyFont="1" applyFill="1" applyBorder="1" applyAlignment="1" applyProtection="1">
      <alignment horizontal="center"/>
      <protection hidden="1"/>
    </xf>
    <xf numFmtId="49" fontId="7" fillId="0" borderId="30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49" fontId="7" fillId="0" borderId="49" xfId="0" applyNumberFormat="1" applyFont="1" applyFill="1" applyBorder="1" applyAlignment="1" applyProtection="1">
      <alignment horizontal="center"/>
      <protection hidden="1"/>
    </xf>
    <xf numFmtId="49" fontId="7" fillId="0" borderId="31" xfId="0" applyNumberFormat="1" applyFont="1" applyFill="1" applyBorder="1" applyAlignment="1" applyProtection="1">
      <alignment horizontal="center"/>
      <protection hidden="1"/>
    </xf>
    <xf numFmtId="49" fontId="35" fillId="0" borderId="18" xfId="0" applyNumberFormat="1" applyFont="1" applyFill="1" applyBorder="1" applyAlignment="1" applyProtection="1">
      <alignment horizontal="center"/>
      <protection hidden="1"/>
    </xf>
    <xf numFmtId="49" fontId="35" fillId="0" borderId="25" xfId="0" applyNumberFormat="1" applyFont="1" applyFill="1" applyBorder="1" applyAlignment="1" applyProtection="1">
      <alignment horizontal="center"/>
      <protection hidden="1"/>
    </xf>
    <xf numFmtId="49" fontId="35" fillId="0" borderId="3" xfId="0" applyNumberFormat="1" applyFont="1" applyFill="1" applyBorder="1" applyAlignment="1" applyProtection="1">
      <alignment horizontal="center"/>
      <protection hidden="1"/>
    </xf>
    <xf numFmtId="49" fontId="7" fillId="0" borderId="4" xfId="0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49" fontId="7" fillId="0" borderId="53" xfId="0" applyNumberFormat="1" applyFont="1" applyFill="1" applyBorder="1" applyAlignment="1" applyProtection="1">
      <alignment horizontal="center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49" fontId="7" fillId="0" borderId="24" xfId="0" applyNumberFormat="1" applyFont="1" applyFill="1" applyBorder="1" applyAlignment="1" applyProtection="1">
      <alignment horizontal="center"/>
      <protection hidden="1"/>
    </xf>
    <xf numFmtId="1" fontId="42" fillId="2" borderId="26" xfId="0" applyNumberFormat="1" applyFont="1" applyFill="1" applyBorder="1" applyAlignment="1" applyProtection="1">
      <alignment horizontal="center"/>
      <protection hidden="1"/>
    </xf>
    <xf numFmtId="1" fontId="42" fillId="2" borderId="0" xfId="0" applyNumberFormat="1" applyFont="1" applyFill="1" applyBorder="1" applyAlignment="1" applyProtection="1">
      <alignment horizontal="center"/>
      <protection hidden="1"/>
    </xf>
    <xf numFmtId="1" fontId="42" fillId="2" borderId="1" xfId="0" applyNumberFormat="1" applyFont="1" applyFill="1" applyBorder="1" applyAlignment="1" applyProtection="1">
      <alignment horizontal="center"/>
      <protection hidden="1"/>
    </xf>
    <xf numFmtId="1" fontId="42" fillId="2" borderId="46" xfId="0" applyNumberFormat="1" applyFont="1" applyFill="1" applyBorder="1" applyAlignment="1" applyProtection="1">
      <alignment horizontal="center"/>
      <protection hidden="1"/>
    </xf>
    <xf numFmtId="1" fontId="42" fillId="2" borderId="15" xfId="0" applyNumberFormat="1" applyFont="1" applyFill="1" applyBorder="1" applyAlignment="1" applyProtection="1">
      <alignment horizontal="center"/>
      <protection hidden="1"/>
    </xf>
    <xf numFmtId="1" fontId="42" fillId="2" borderId="16" xfId="0" applyNumberFormat="1" applyFont="1" applyFill="1" applyBorder="1" applyAlignment="1" applyProtection="1">
      <alignment horizontal="center"/>
      <protection hidden="1"/>
    </xf>
    <xf numFmtId="49" fontId="35" fillId="2" borderId="55" xfId="0" applyNumberFormat="1" applyFont="1" applyFill="1" applyBorder="1" applyAlignment="1" applyProtection="1">
      <alignment horizontal="center"/>
      <protection hidden="1"/>
    </xf>
    <xf numFmtId="49" fontId="35" fillId="2" borderId="5" xfId="0" applyNumberFormat="1" applyFont="1" applyFill="1" applyBorder="1" applyAlignment="1" applyProtection="1">
      <alignment horizontal="center"/>
      <protection hidden="1"/>
    </xf>
    <xf numFmtId="49" fontId="35" fillId="2" borderId="19" xfId="0" applyNumberFormat="1" applyFont="1" applyFill="1" applyBorder="1" applyAlignment="1" applyProtection="1">
      <alignment horizontal="center"/>
      <protection hidden="1"/>
    </xf>
    <xf numFmtId="1" fontId="9" fillId="2" borderId="26" xfId="0" applyNumberFormat="1" applyFont="1" applyFill="1" applyBorder="1" applyAlignment="1" applyProtection="1">
      <alignment horizontal="center"/>
      <protection hidden="1"/>
    </xf>
    <xf numFmtId="1" fontId="9" fillId="2" borderId="0" xfId="0" applyNumberFormat="1" applyFont="1" applyFill="1" applyBorder="1" applyAlignment="1" applyProtection="1">
      <alignment horizontal="center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0" fontId="58" fillId="0" borderId="0" xfId="50" applyFont="1" applyBorder="1" applyAlignment="1" applyProtection="1">
      <alignment horizontal="right"/>
      <protection hidden="1"/>
    </xf>
    <xf numFmtId="0" fontId="59" fillId="0" borderId="0" xfId="0" applyFont="1" applyAlignment="1" applyProtection="1">
      <alignment horizontal="right"/>
      <protection hidden="1"/>
    </xf>
    <xf numFmtId="0" fontId="55" fillId="3" borderId="18" xfId="0" applyFont="1" applyFill="1" applyBorder="1" applyAlignment="1" applyProtection="1">
      <alignment horizontal="center" vertical="center"/>
      <protection hidden="1"/>
    </xf>
    <xf numFmtId="0" fontId="55" fillId="3" borderId="25" xfId="0" applyFont="1" applyFill="1" applyBorder="1" applyAlignment="1" applyProtection="1">
      <alignment horizontal="center" vertical="center"/>
      <protection hidden="1"/>
    </xf>
    <xf numFmtId="0" fontId="55" fillId="3" borderId="3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Alignment="1" applyProtection="1">
      <alignment horizontal="center" wrapText="1"/>
      <protection hidden="1"/>
    </xf>
    <xf numFmtId="0" fontId="41" fillId="0" borderId="0" xfId="0" applyFont="1" applyFill="1" applyAlignment="1" applyProtection="1">
      <alignment horizontal="center" wrapText="1"/>
      <protection hidden="1"/>
    </xf>
    <xf numFmtId="0" fontId="50" fillId="0" borderId="0" xfId="0" applyFont="1" applyAlignment="1" applyProtection="1">
      <alignment horizontal="left"/>
      <protection hidden="1"/>
    </xf>
    <xf numFmtId="0" fontId="44" fillId="0" borderId="0" xfId="3" applyFont="1" applyBorder="1" applyAlignment="1" applyProtection="1">
      <alignment horizontal="left"/>
      <protection hidden="1"/>
    </xf>
    <xf numFmtId="0" fontId="55" fillId="3" borderId="46" xfId="0" applyFont="1" applyFill="1" applyBorder="1" applyAlignment="1" applyProtection="1">
      <alignment horizontal="center" vertical="center"/>
      <protection hidden="1"/>
    </xf>
    <xf numFmtId="1" fontId="7" fillId="0" borderId="54" xfId="0" applyNumberFormat="1" applyFont="1" applyFill="1" applyBorder="1" applyAlignment="1" applyProtection="1">
      <alignment horizontal="center"/>
      <protection hidden="1"/>
    </xf>
    <xf numFmtId="1" fontId="7" fillId="0" borderId="31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7" fillId="0" borderId="63" xfId="0" applyNumberFormat="1" applyFont="1" applyFill="1" applyBorder="1" applyAlignment="1" applyProtection="1">
      <alignment horizontal="center"/>
      <protection hidden="1"/>
    </xf>
    <xf numFmtId="1" fontId="7" fillId="0" borderId="66" xfId="0" applyNumberFormat="1" applyFont="1" applyFill="1" applyBorder="1" applyAlignment="1" applyProtection="1">
      <alignment horizontal="center"/>
      <protection hidden="1"/>
    </xf>
    <xf numFmtId="1" fontId="7" fillId="0" borderId="17" xfId="0" applyNumberFormat="1" applyFont="1" applyFill="1" applyBorder="1" applyAlignment="1" applyProtection="1">
      <alignment horizontal="center"/>
      <protection hidden="1"/>
    </xf>
    <xf numFmtId="1" fontId="7" fillId="0" borderId="61" xfId="0" applyNumberFormat="1" applyFont="1" applyFill="1" applyBorder="1" applyAlignment="1" applyProtection="1">
      <alignment horizontal="center"/>
      <protection hidden="1"/>
    </xf>
    <xf numFmtId="0" fontId="38" fillId="0" borderId="0" xfId="5" applyFont="1" applyBorder="1" applyAlignment="1" applyProtection="1">
      <alignment horizontal="right"/>
      <protection hidden="1"/>
    </xf>
    <xf numFmtId="0" fontId="53" fillId="0" borderId="18" xfId="0" applyFont="1" applyBorder="1" applyAlignment="1" applyProtection="1">
      <alignment horizontal="right"/>
      <protection hidden="1"/>
    </xf>
    <xf numFmtId="0" fontId="53" fillId="0" borderId="25" xfId="0" applyFont="1" applyBorder="1" applyAlignment="1" applyProtection="1">
      <alignment horizontal="right"/>
      <protection hidden="1"/>
    </xf>
    <xf numFmtId="0" fontId="53" fillId="0" borderId="15" xfId="0" applyFont="1" applyBorder="1" applyAlignment="1" applyProtection="1">
      <alignment horizontal="right"/>
      <protection hidden="1"/>
    </xf>
    <xf numFmtId="10" fontId="12" fillId="0" borderId="23" xfId="5" applyNumberFormat="1" applyFont="1" applyBorder="1" applyAlignment="1" applyProtection="1">
      <alignment horizontal="center" vertical="center"/>
      <protection locked="0" hidden="1"/>
    </xf>
    <xf numFmtId="10" fontId="12" fillId="0" borderId="28" xfId="5" applyNumberFormat="1" applyFont="1" applyBorder="1" applyAlignment="1" applyProtection="1">
      <alignment horizontal="center" vertical="center"/>
      <protection locked="0" hidden="1"/>
    </xf>
    <xf numFmtId="1" fontId="7" fillId="0" borderId="4" xfId="0" applyNumberFormat="1" applyFont="1" applyFill="1" applyBorder="1" applyAlignment="1" applyProtection="1">
      <alignment horizontal="center"/>
      <protection hidden="1"/>
    </xf>
    <xf numFmtId="1" fontId="7" fillId="0" borderId="22" xfId="0" applyNumberFormat="1" applyFont="1" applyFill="1" applyBorder="1" applyAlignment="1" applyProtection="1">
      <alignment horizontal="center"/>
      <protection hidden="1"/>
    </xf>
    <xf numFmtId="0" fontId="51" fillId="0" borderId="55" xfId="0" applyNumberFormat="1" applyFont="1" applyFill="1" applyBorder="1" applyAlignment="1" applyProtection="1">
      <alignment horizontal="center"/>
      <protection hidden="1"/>
    </xf>
    <xf numFmtId="0" fontId="51" fillId="0" borderId="5" xfId="0" applyNumberFormat="1" applyFont="1" applyFill="1" applyBorder="1" applyAlignment="1" applyProtection="1">
      <alignment horizontal="center"/>
      <protection hidden="1"/>
    </xf>
    <xf numFmtId="0" fontId="51" fillId="0" borderId="19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7" fillId="0" borderId="14" xfId="0" applyNumberFormat="1" applyFont="1" applyFill="1" applyBorder="1" applyAlignment="1" applyProtection="1">
      <alignment horizontal="center"/>
      <protection hidden="1"/>
    </xf>
    <xf numFmtId="1" fontId="7" fillId="0" borderId="24" xfId="0" applyNumberFormat="1" applyFont="1" applyFill="1" applyBorder="1" applyAlignment="1" applyProtection="1">
      <alignment horizontal="center"/>
      <protection hidden="1"/>
    </xf>
    <xf numFmtId="49" fontId="35" fillId="0" borderId="46" xfId="0" applyNumberFormat="1" applyFont="1" applyFill="1" applyBorder="1" applyAlignment="1" applyProtection="1">
      <alignment horizontal="center"/>
      <protection hidden="1"/>
    </xf>
    <xf numFmtId="49" fontId="35" fillId="0" borderId="15" xfId="0" applyNumberFormat="1" applyFont="1" applyFill="1" applyBorder="1" applyAlignment="1" applyProtection="1">
      <alignment horizontal="center"/>
      <protection hidden="1"/>
    </xf>
    <xf numFmtId="49" fontId="35" fillId="0" borderId="16" xfId="0" applyNumberFormat="1" applyFont="1" applyFill="1" applyBorder="1" applyAlignment="1" applyProtection="1">
      <alignment horizontal="center"/>
      <protection hidden="1"/>
    </xf>
    <xf numFmtId="1" fontId="7" fillId="0" borderId="47" xfId="0" applyNumberFormat="1" applyFont="1" applyFill="1" applyBorder="1" applyAlignment="1" applyProtection="1">
      <alignment horizontal="center"/>
      <protection hidden="1"/>
    </xf>
    <xf numFmtId="1" fontId="7" fillId="0" borderId="62" xfId="0" applyNumberFormat="1" applyFont="1" applyFill="1" applyBorder="1" applyAlignment="1" applyProtection="1">
      <alignment horizontal="center"/>
      <protection hidden="1"/>
    </xf>
    <xf numFmtId="1" fontId="7" fillId="0" borderId="68" xfId="0" applyNumberFormat="1" applyFont="1" applyFill="1" applyBorder="1" applyAlignment="1" applyProtection="1">
      <alignment horizontal="center"/>
      <protection hidden="1"/>
    </xf>
    <xf numFmtId="1" fontId="7" fillId="0" borderId="60" xfId="0" applyNumberFormat="1" applyFont="1" applyFill="1" applyBorder="1" applyAlignment="1" applyProtection="1">
      <alignment horizontal="center"/>
      <protection hidden="1"/>
    </xf>
    <xf numFmtId="1" fontId="7" fillId="0" borderId="69" xfId="0" applyNumberFormat="1" applyFont="1" applyFill="1" applyBorder="1" applyAlignment="1" applyProtection="1">
      <alignment horizontal="center"/>
      <protection hidden="1"/>
    </xf>
    <xf numFmtId="1" fontId="7" fillId="0" borderId="20" xfId="0" applyNumberFormat="1" applyFont="1" applyFill="1" applyBorder="1" applyAlignment="1" applyProtection="1">
      <alignment horizontal="center"/>
      <protection hidden="1"/>
    </xf>
    <xf numFmtId="0" fontId="44" fillId="0" borderId="0" xfId="3" applyFont="1" applyFill="1" applyBorder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41" fillId="0" borderId="0" xfId="0" applyFont="1" applyFill="1" applyProtection="1">
      <protection hidden="1"/>
    </xf>
    <xf numFmtId="0" fontId="0" fillId="0" borderId="0" xfId="50" applyNumberFormat="1" applyFont="1" applyFill="1" applyBorder="1" applyAlignment="1" applyProtection="1">
      <alignment horizontal="center"/>
      <protection hidden="1"/>
    </xf>
  </cellXfs>
  <cellStyles count="70">
    <cellStyle name="20% - Accent1 2" xfId="9" xr:uid="{00000000-0005-0000-0000-000000000000}"/>
    <cellStyle name="20% - Accent2 2" xfId="10" xr:uid="{00000000-0005-0000-0000-000001000000}"/>
    <cellStyle name="20% - Accent3 2" xfId="11" xr:uid="{00000000-0005-0000-0000-000002000000}"/>
    <cellStyle name="20% - Accent4 2" xfId="12" xr:uid="{00000000-0005-0000-0000-000003000000}"/>
    <cellStyle name="20% - Accent5 2" xfId="13" xr:uid="{00000000-0005-0000-0000-000004000000}"/>
    <cellStyle name="20% - Accent6 2" xfId="14" xr:uid="{00000000-0005-0000-0000-000005000000}"/>
    <cellStyle name="40% - Accent1 2" xfId="15" xr:uid="{00000000-0005-0000-0000-000006000000}"/>
    <cellStyle name="40% - Accent2 2" xfId="16" xr:uid="{00000000-0005-0000-0000-000007000000}"/>
    <cellStyle name="40% - Accent3 2" xfId="17" xr:uid="{00000000-0005-0000-0000-000008000000}"/>
    <cellStyle name="40% - Accent4 2" xfId="18" xr:uid="{00000000-0005-0000-0000-000009000000}"/>
    <cellStyle name="40% - Accent5 2" xfId="19" xr:uid="{00000000-0005-0000-0000-00000A000000}"/>
    <cellStyle name="40% - Accent6 2" xfId="20" xr:uid="{00000000-0005-0000-0000-00000B000000}"/>
    <cellStyle name="60% - Accent1 2" xfId="21" xr:uid="{00000000-0005-0000-0000-00000C000000}"/>
    <cellStyle name="60% - Accent2 2" xfId="22" xr:uid="{00000000-0005-0000-0000-00000D000000}"/>
    <cellStyle name="60% - Accent3 2" xfId="23" xr:uid="{00000000-0005-0000-0000-00000E000000}"/>
    <cellStyle name="60% - Accent4 2" xfId="24" xr:uid="{00000000-0005-0000-0000-00000F000000}"/>
    <cellStyle name="60% - Accent5 2" xfId="25" xr:uid="{00000000-0005-0000-0000-000010000000}"/>
    <cellStyle name="60% - Accent6 2" xfId="26" xr:uid="{00000000-0005-0000-0000-000011000000}"/>
    <cellStyle name="Accent1 2" xfId="27" xr:uid="{00000000-0005-0000-0000-000012000000}"/>
    <cellStyle name="Accent2 2" xfId="28" xr:uid="{00000000-0005-0000-0000-000013000000}"/>
    <cellStyle name="Accent3 2" xfId="29" xr:uid="{00000000-0005-0000-0000-000014000000}"/>
    <cellStyle name="Accent4 2" xfId="30" xr:uid="{00000000-0005-0000-0000-000015000000}"/>
    <cellStyle name="Accent5 2" xfId="31" xr:uid="{00000000-0005-0000-0000-000016000000}"/>
    <cellStyle name="Accent6 2" xfId="32" xr:uid="{00000000-0005-0000-0000-000017000000}"/>
    <cellStyle name="Bad 2" xfId="33" xr:uid="{00000000-0005-0000-0000-000018000000}"/>
    <cellStyle name="Calculation 2" xfId="34" xr:uid="{00000000-0005-0000-0000-000019000000}"/>
    <cellStyle name="Check Cell 2" xfId="35" xr:uid="{00000000-0005-0000-0000-00001A000000}"/>
    <cellStyle name="Currency" xfId="1" builtinId="4"/>
    <cellStyle name="Currency 2" xfId="37" xr:uid="{00000000-0005-0000-0000-00001C000000}"/>
    <cellStyle name="Currency 2 2" xfId="66" xr:uid="{00000000-0005-0000-0000-00001D000000}"/>
    <cellStyle name="Currency 3" xfId="36" xr:uid="{00000000-0005-0000-0000-00001E000000}"/>
    <cellStyle name="Currency 3 2" xfId="65" xr:uid="{00000000-0005-0000-0000-00001F000000}"/>
    <cellStyle name="Currency 4" xfId="63" xr:uid="{00000000-0005-0000-0000-000020000000}"/>
    <cellStyle name="Explanatory Text 2" xfId="38" xr:uid="{00000000-0005-0000-0000-000021000000}"/>
    <cellStyle name="Good 2" xfId="39" xr:uid="{00000000-0005-0000-0000-000022000000}"/>
    <cellStyle name="Heading 1 2" xfId="40" xr:uid="{00000000-0005-0000-0000-000023000000}"/>
    <cellStyle name="Heading 2 2" xfId="41" xr:uid="{00000000-0005-0000-0000-000024000000}"/>
    <cellStyle name="Heading 3 2" xfId="42" xr:uid="{00000000-0005-0000-0000-000025000000}"/>
    <cellStyle name="Heading 4 2" xfId="43" xr:uid="{00000000-0005-0000-0000-000026000000}"/>
    <cellStyle name="Hyperlink" xfId="4" builtinId="8"/>
    <cellStyle name="Hyperlink 2" xfId="44" xr:uid="{00000000-0005-0000-0000-000028000000}"/>
    <cellStyle name="Input 2" xfId="45" xr:uid="{00000000-0005-0000-0000-000029000000}"/>
    <cellStyle name="Linked Cell 2" xfId="46" xr:uid="{00000000-0005-0000-0000-00002A000000}"/>
    <cellStyle name="Migliaia (0)_recap02" xfId="47" xr:uid="{00000000-0005-0000-0000-00002B000000}"/>
    <cellStyle name="Migliaia [0]_2005 Nordica boot price scenario #6" xfId="48" xr:uid="{00000000-0005-0000-0000-00002C000000}"/>
    <cellStyle name="Neutral 2" xfId="49" xr:uid="{00000000-0005-0000-0000-00002D000000}"/>
    <cellStyle name="Normal" xfId="0" builtinId="0"/>
    <cellStyle name="Normal 10 2 2" xfId="67" xr:uid="{00000000-0005-0000-0000-00002F000000}"/>
    <cellStyle name="Normal 13" xfId="7" xr:uid="{00000000-0005-0000-0000-000030000000}"/>
    <cellStyle name="Normal 13 2" xfId="64" xr:uid="{00000000-0005-0000-0000-000031000000}"/>
    <cellStyle name="Normal 2" xfId="5" xr:uid="{00000000-0005-0000-0000-000032000000}"/>
    <cellStyle name="Normal 2 2" xfId="50" xr:uid="{00000000-0005-0000-0000-000033000000}"/>
    <cellStyle name="Normal 3" xfId="51" xr:uid="{00000000-0005-0000-0000-000034000000}"/>
    <cellStyle name="Normal 9" xfId="69" xr:uid="{00000000-0005-0000-0000-000035000000}"/>
    <cellStyle name="Normal_RB06 orderform V.3.0" xfId="3" xr:uid="{00000000-0005-0000-0000-000036000000}"/>
    <cellStyle name="Normale 3 2" xfId="6" xr:uid="{00000000-0005-0000-0000-000037000000}"/>
    <cellStyle name="Normale 4 2" xfId="68" xr:uid="{00000000-0005-0000-0000-000038000000}"/>
    <cellStyle name="Normale_2005 Nordica boot price scenario #6" xfId="52" xr:uid="{00000000-0005-0000-0000-000039000000}"/>
    <cellStyle name="Note" xfId="8" builtinId="10" customBuiltin="1"/>
    <cellStyle name="Output 2" xfId="53" xr:uid="{00000000-0005-0000-0000-00003B000000}"/>
    <cellStyle name="Percent" xfId="2" builtinId="5"/>
    <cellStyle name="Percent 2" xfId="54" xr:uid="{00000000-0005-0000-0000-00003D000000}"/>
    <cellStyle name="Standard_xxx" xfId="55" xr:uid="{00000000-0005-0000-0000-00003E000000}"/>
    <cellStyle name="Title 2" xfId="56" xr:uid="{00000000-0005-0000-0000-00003F000000}"/>
    <cellStyle name="Total 2" xfId="57" xr:uid="{00000000-0005-0000-0000-000040000000}"/>
    <cellStyle name="Valuta (0)_recap02" xfId="58" xr:uid="{00000000-0005-0000-0000-000041000000}"/>
    <cellStyle name="Valuta_2005 Nordica boot price scenario #6" xfId="59" xr:uid="{00000000-0005-0000-0000-000042000000}"/>
    <cellStyle name="Währung [0]_Personal 2003" xfId="60" xr:uid="{00000000-0005-0000-0000-000043000000}"/>
    <cellStyle name="Währung_Personal 2003" xfId="61" xr:uid="{00000000-0005-0000-0000-000044000000}"/>
    <cellStyle name="Warning Text 2" xfId="62" xr:uid="{00000000-0005-0000-0000-000045000000}"/>
  </cellStyles>
  <dxfs count="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3300"/>
      <color rgb="FF993300"/>
      <color rgb="FF9966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533401</xdr:colOff>
      <xdr:row>0</xdr:row>
      <xdr:rowOff>152400</xdr:rowOff>
    </xdr:from>
    <xdr:to>
      <xdr:col>27</xdr:col>
      <xdr:colOff>1390652</xdr:colOff>
      <xdr:row>6</xdr:row>
      <xdr:rowOff>2152</xdr:rowOff>
    </xdr:to>
    <xdr:pic>
      <xdr:nvPicPr>
        <xdr:cNvPr id="2" name="Picture 1" descr="Description: cid:CD7CD8DE-3011-4E2D-8FCB-972C2B825048@nrbsports.loc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1" y="152400"/>
          <a:ext cx="1866900" cy="1318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250031</xdr:colOff>
      <xdr:row>2</xdr:row>
      <xdr:rowOff>166687</xdr:rowOff>
    </xdr:from>
    <xdr:to>
      <xdr:col>21</xdr:col>
      <xdr:colOff>223735</xdr:colOff>
      <xdr:row>7</xdr:row>
      <xdr:rowOff>35718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BC92856-C2D0-466D-AE10-2C228B22F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6406" y="523875"/>
          <a:ext cx="6879329" cy="1059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B11%20OrderForm%20V.4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cnicagroup.ca/CSR-Warranty-Logistics-Operations/E-Forms,%20Booking%20Orders%20&amp;%20Confirmation%20letters/Electronic%20E-Forms%20sent%20to%20reps/2015/TCBZ15/1516%20BlizzTec%20ORDER%20FORM%20v.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"/>
      <sheetName val="OrderForm"/>
      <sheetName val="Summary"/>
      <sheetName val="Retail"/>
      <sheetName val="Rental"/>
      <sheetName val="Parts"/>
      <sheetName val="BonDeCommande"/>
      <sheetName val="Sommaire"/>
      <sheetName val="Détail"/>
      <sheetName val="Location"/>
      <sheetName val="Pièces"/>
      <sheetName val="Calculation"/>
      <sheetName val="Dealer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E12">
            <v>40575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4">
          <cell r="K4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B11">
            <v>0</v>
          </cell>
          <cell r="C11">
            <v>0</v>
          </cell>
          <cell r="E11">
            <v>0</v>
          </cell>
          <cell r="F11">
            <v>0</v>
          </cell>
          <cell r="K11">
            <v>0</v>
          </cell>
        </row>
        <row r="17">
          <cell r="C17" t="str">
            <v>S</v>
          </cell>
        </row>
        <row r="18">
          <cell r="C18" t="str">
            <v>S</v>
          </cell>
        </row>
        <row r="19">
          <cell r="C19" t="str">
            <v>S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magasin"/>
      <sheetName val="Som_Sum"/>
      <sheetName val="SkisRetail"/>
      <sheetName val="BootsRetail"/>
      <sheetName val="Accessories"/>
      <sheetName val="DemoSkis"/>
      <sheetName val="Skis DemoRental"/>
      <sheetName val="BootsRental"/>
    </sheetNames>
    <sheetDataSet>
      <sheetData sheetId="0"/>
      <sheetData sheetId="1">
        <row r="5">
          <cell r="C5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tecnicagroup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193"/>
  <sheetViews>
    <sheetView showGridLines="0" showZeros="0" tabSelected="1" zoomScale="60" zoomScaleNormal="60" workbookViewId="0">
      <selection activeCell="F10" sqref="F10:L12"/>
    </sheetView>
  </sheetViews>
  <sheetFormatPr defaultColWidth="9" defaultRowHeight="13.8"/>
  <cols>
    <col min="1" max="1" width="1.8984375" style="25" customWidth="1"/>
    <col min="2" max="2" width="21.8984375" style="188" customWidth="1"/>
    <col min="3" max="3" width="22.69921875" style="188" customWidth="1"/>
    <col min="4" max="4" width="66.8984375" style="25" bestFit="1" customWidth="1"/>
    <col min="5" max="6" width="5.8984375" style="25" customWidth="1"/>
    <col min="7" max="7" width="6" style="25" customWidth="1"/>
    <col min="8" max="25" width="5.59765625" style="25" customWidth="1"/>
    <col min="26" max="26" width="9.69921875" style="31" customWidth="1"/>
    <col min="27" max="27" width="13.19921875" style="25" customWidth="1"/>
    <col min="28" max="28" width="19.09765625" style="25" customWidth="1"/>
    <col min="29" max="29" width="2" style="25" customWidth="1"/>
    <col min="30" max="30" width="8.59765625" style="25" hidden="1" customWidth="1"/>
    <col min="31" max="31" width="10.19921875" style="25" customWidth="1"/>
    <col min="32" max="32" width="24.09765625" style="46" hidden="1" customWidth="1"/>
    <col min="33" max="34" width="10.19921875" style="25" customWidth="1"/>
    <col min="35" max="16384" width="9" style="25"/>
  </cols>
  <sheetData>
    <row r="2" spans="1:32" ht="18">
      <c r="B2" s="356" t="s">
        <v>60</v>
      </c>
      <c r="C2" s="356"/>
      <c r="D2" s="16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Z2" s="33"/>
    </row>
    <row r="3" spans="1:32" ht="18">
      <c r="B3" s="356" t="s">
        <v>62</v>
      </c>
      <c r="C3" s="357"/>
      <c r="D3" s="16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32" ht="18">
      <c r="B4" s="356" t="s">
        <v>63</v>
      </c>
      <c r="C4" s="357"/>
      <c r="D4" s="16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32" ht="18">
      <c r="B5" s="356" t="s">
        <v>64</v>
      </c>
      <c r="C5" s="357"/>
      <c r="D5" s="16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32" ht="18">
      <c r="B6" s="356" t="s">
        <v>103</v>
      </c>
      <c r="C6" s="357"/>
      <c r="D6" s="163" t="s">
        <v>70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32" ht="18">
      <c r="B7" s="356" t="s">
        <v>104</v>
      </c>
      <c r="C7" s="357"/>
      <c r="D7" s="16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AA7" s="34" t="s">
        <v>65</v>
      </c>
      <c r="AF7" s="149"/>
    </row>
    <row r="8" spans="1:32" ht="18">
      <c r="B8" s="356" t="s">
        <v>105</v>
      </c>
      <c r="C8" s="357"/>
      <c r="D8" s="16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AA8" s="14" t="s">
        <v>0</v>
      </c>
      <c r="AF8" s="150"/>
    </row>
    <row r="9" spans="1:32" ht="18">
      <c r="B9" s="356" t="s">
        <v>106</v>
      </c>
      <c r="C9" s="357"/>
      <c r="D9" s="162"/>
      <c r="E9" s="32"/>
      <c r="F9" s="396"/>
      <c r="G9" s="35"/>
      <c r="H9" s="35"/>
      <c r="I9" s="35"/>
      <c r="J9" s="35"/>
      <c r="K9" s="35"/>
      <c r="L9" s="35"/>
      <c r="M9" s="35"/>
      <c r="N9" s="9"/>
      <c r="O9" s="9"/>
      <c r="P9" s="9"/>
      <c r="Q9" s="9"/>
      <c r="R9" s="9"/>
      <c r="S9" s="396"/>
      <c r="T9" s="396"/>
      <c r="U9" s="396"/>
      <c r="V9" s="396"/>
      <c r="W9" s="396"/>
      <c r="X9" s="32"/>
      <c r="Y9" s="32"/>
      <c r="AA9" s="364" t="s">
        <v>66</v>
      </c>
      <c r="AB9" s="364"/>
      <c r="AC9" s="364"/>
      <c r="AD9" s="364"/>
    </row>
    <row r="10" spans="1:32" ht="18">
      <c r="B10" s="356" t="s">
        <v>107</v>
      </c>
      <c r="C10" s="357"/>
      <c r="D10" s="162"/>
      <c r="E10" s="32"/>
      <c r="F10" s="361"/>
      <c r="G10" s="362"/>
      <c r="H10" s="362"/>
      <c r="I10" s="362"/>
      <c r="J10" s="362"/>
      <c r="K10" s="362"/>
      <c r="L10" s="362"/>
      <c r="M10" s="397"/>
      <c r="N10" s="397"/>
      <c r="O10" s="397"/>
      <c r="P10" s="397"/>
      <c r="Q10" s="397"/>
      <c r="R10" s="396"/>
      <c r="S10" s="396"/>
      <c r="T10" s="397"/>
      <c r="U10" s="397"/>
      <c r="V10" s="397"/>
      <c r="W10" s="397"/>
      <c r="Z10" s="32"/>
    </row>
    <row r="11" spans="1:32" ht="20.399999999999999">
      <c r="B11" s="186"/>
      <c r="C11" s="194" t="s">
        <v>61</v>
      </c>
      <c r="D11" s="162"/>
      <c r="E11" s="32"/>
      <c r="F11" s="362"/>
      <c r="G11" s="362"/>
      <c r="H11" s="362"/>
      <c r="I11" s="362"/>
      <c r="J11" s="362"/>
      <c r="K11" s="362"/>
      <c r="L11" s="362"/>
      <c r="M11" s="10"/>
      <c r="N11" s="19"/>
      <c r="O11" s="19"/>
      <c r="P11" s="19"/>
      <c r="Q11" s="10"/>
      <c r="R11" s="396"/>
      <c r="S11" s="396"/>
      <c r="T11" s="396"/>
      <c r="U11" s="396"/>
      <c r="V11" s="396"/>
      <c r="W11" s="396"/>
      <c r="X11" s="32"/>
      <c r="Y11" s="32"/>
    </row>
    <row r="12" spans="1:32" ht="15">
      <c r="B12" s="187"/>
      <c r="C12" s="187"/>
      <c r="D12" s="36"/>
      <c r="E12" s="37"/>
      <c r="F12" s="362"/>
      <c r="G12" s="362"/>
      <c r="H12" s="362"/>
      <c r="I12" s="362"/>
      <c r="J12" s="362"/>
      <c r="K12" s="362"/>
      <c r="L12" s="362"/>
      <c r="M12" s="397"/>
      <c r="N12" s="400"/>
      <c r="O12" s="11"/>
      <c r="P12" s="11"/>
      <c r="Q12" s="397"/>
      <c r="R12" s="397"/>
      <c r="S12" s="398"/>
      <c r="T12" s="397"/>
      <c r="U12" s="397"/>
      <c r="V12" s="397"/>
      <c r="W12" s="397"/>
    </row>
    <row r="13" spans="1:32" ht="20.399999999999999">
      <c r="B13" s="363" t="s">
        <v>167</v>
      </c>
      <c r="C13" s="363"/>
      <c r="D13" s="363"/>
      <c r="E13" s="37"/>
      <c r="F13" s="399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12"/>
      <c r="S13" s="397"/>
      <c r="T13" s="397"/>
      <c r="U13" s="397"/>
      <c r="V13" s="397"/>
      <c r="W13" s="397"/>
    </row>
    <row r="14" spans="1:32" ht="15.6" thickBot="1">
      <c r="F14" s="399"/>
      <c r="G14" s="397"/>
      <c r="H14" s="397"/>
      <c r="I14" s="397"/>
      <c r="J14" s="397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AB14" s="38"/>
    </row>
    <row r="15" spans="1:32" ht="24.6" thickBot="1">
      <c r="B15" s="358" t="s">
        <v>42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60"/>
    </row>
    <row r="16" spans="1:32" s="39" customFormat="1" ht="24" thickBot="1">
      <c r="A16" s="50"/>
      <c r="B16" s="101" t="s">
        <v>1</v>
      </c>
      <c r="C16" s="101" t="s">
        <v>22</v>
      </c>
      <c r="D16" s="105" t="s">
        <v>110</v>
      </c>
      <c r="E16" s="60" t="s">
        <v>23</v>
      </c>
      <c r="F16" s="60" t="s">
        <v>24</v>
      </c>
      <c r="G16" s="60" t="s">
        <v>25</v>
      </c>
      <c r="H16" s="60" t="s">
        <v>26</v>
      </c>
      <c r="I16" s="60" t="s">
        <v>27</v>
      </c>
      <c r="J16" s="60" t="s">
        <v>28</v>
      </c>
      <c r="K16" s="227" t="s">
        <v>29</v>
      </c>
      <c r="L16" s="103" t="s">
        <v>30</v>
      </c>
      <c r="M16" s="102" t="s">
        <v>31</v>
      </c>
      <c r="N16" s="103" t="s">
        <v>32</v>
      </c>
      <c r="O16" s="102" t="s">
        <v>33</v>
      </c>
      <c r="P16" s="103" t="s">
        <v>34</v>
      </c>
      <c r="Q16" s="102" t="s">
        <v>35</v>
      </c>
      <c r="R16" s="102" t="s">
        <v>36</v>
      </c>
      <c r="S16" s="103" t="s">
        <v>37</v>
      </c>
      <c r="T16" s="106" t="s">
        <v>38</v>
      </c>
      <c r="U16" s="106" t="s">
        <v>39</v>
      </c>
      <c r="V16" s="106" t="s">
        <v>40</v>
      </c>
      <c r="W16" s="133"/>
      <c r="X16" s="133"/>
      <c r="Y16" s="134"/>
      <c r="Z16" s="60" t="s">
        <v>7</v>
      </c>
      <c r="AA16" s="61" t="s">
        <v>82</v>
      </c>
      <c r="AB16" s="104" t="s">
        <v>8</v>
      </c>
      <c r="AD16" s="40"/>
      <c r="AF16" s="151" t="s">
        <v>82</v>
      </c>
    </row>
    <row r="17" spans="1:32" ht="21">
      <c r="A17" s="167"/>
      <c r="B17" s="168" t="s">
        <v>168</v>
      </c>
      <c r="C17" s="168" t="s">
        <v>171</v>
      </c>
      <c r="D17" s="225" t="s">
        <v>172</v>
      </c>
      <c r="E17" s="115"/>
      <c r="F17" s="115"/>
      <c r="G17" s="115"/>
      <c r="H17" s="115"/>
      <c r="I17" s="115"/>
      <c r="J17" s="126"/>
      <c r="K17" s="116"/>
      <c r="L17" s="126"/>
      <c r="M17" s="116"/>
      <c r="N17" s="126"/>
      <c r="O17" s="116"/>
      <c r="P17" s="118"/>
      <c r="Q17" s="119"/>
      <c r="R17" s="116"/>
      <c r="S17" s="130"/>
      <c r="T17" s="126"/>
      <c r="U17" s="126"/>
      <c r="V17" s="126"/>
      <c r="W17" s="115"/>
      <c r="X17" s="115"/>
      <c r="Y17" s="136"/>
      <c r="Z17" s="43">
        <f>SUM(E17:Y17)</f>
        <v>0</v>
      </c>
      <c r="AA17" s="44">
        <v>468.5</v>
      </c>
      <c r="AB17" s="45">
        <f>Z17*AA17</f>
        <v>0</v>
      </c>
      <c r="AD17" s="40"/>
      <c r="AF17" s="152">
        <v>500</v>
      </c>
    </row>
    <row r="18" spans="1:32" ht="21">
      <c r="A18" s="167"/>
      <c r="B18" s="166" t="s">
        <v>169</v>
      </c>
      <c r="C18" s="55" t="s">
        <v>173</v>
      </c>
      <c r="D18" s="47" t="s">
        <v>174</v>
      </c>
      <c r="E18" s="115"/>
      <c r="F18" s="115"/>
      <c r="G18" s="115"/>
      <c r="H18" s="115"/>
      <c r="I18" s="115"/>
      <c r="J18" s="127"/>
      <c r="K18" s="117"/>
      <c r="L18" s="127"/>
      <c r="M18" s="117"/>
      <c r="N18" s="127"/>
      <c r="O18" s="117"/>
      <c r="P18" s="128"/>
      <c r="Q18" s="117"/>
      <c r="R18" s="116"/>
      <c r="S18" s="116"/>
      <c r="T18" s="127"/>
      <c r="U18" s="126"/>
      <c r="V18" s="126"/>
      <c r="W18" s="115"/>
      <c r="X18" s="115"/>
      <c r="Y18" s="136"/>
      <c r="Z18" s="43">
        <f t="shared" ref="Z18:Z23" si="0">SUM(E18:Y18)</f>
        <v>0</v>
      </c>
      <c r="AA18" s="44">
        <v>406</v>
      </c>
      <c r="AB18" s="45">
        <f t="shared" ref="AB18:AB71" si="1">Z18*AA18</f>
        <v>0</v>
      </c>
      <c r="AD18" s="40"/>
      <c r="AF18" s="152">
        <v>433</v>
      </c>
    </row>
    <row r="19" spans="1:32" ht="21">
      <c r="A19" s="41"/>
      <c r="B19" s="169" t="s">
        <v>170</v>
      </c>
      <c r="C19" s="57" t="s">
        <v>175</v>
      </c>
      <c r="D19" s="47" t="s">
        <v>176</v>
      </c>
      <c r="E19" s="115"/>
      <c r="F19" s="115"/>
      <c r="G19" s="115"/>
      <c r="H19" s="115"/>
      <c r="I19" s="115"/>
      <c r="J19" s="127"/>
      <c r="K19" s="117"/>
      <c r="L19" s="127"/>
      <c r="M19" s="117"/>
      <c r="N19" s="127"/>
      <c r="O19" s="117"/>
      <c r="P19" s="128"/>
      <c r="Q19" s="117"/>
      <c r="R19" s="116"/>
      <c r="S19" s="116"/>
      <c r="T19" s="127"/>
      <c r="U19" s="126"/>
      <c r="V19" s="126"/>
      <c r="W19" s="115"/>
      <c r="X19" s="115"/>
      <c r="Y19" s="136"/>
      <c r="Z19" s="43">
        <f t="shared" si="0"/>
        <v>0</v>
      </c>
      <c r="AA19" s="44">
        <v>315</v>
      </c>
      <c r="AB19" s="45">
        <f t="shared" si="1"/>
        <v>0</v>
      </c>
      <c r="AD19" s="40"/>
      <c r="AF19" s="152">
        <v>400</v>
      </c>
    </row>
    <row r="20" spans="1:32" ht="21">
      <c r="A20" s="41"/>
      <c r="B20" s="169" t="s">
        <v>177</v>
      </c>
      <c r="C20" s="57" t="s">
        <v>178</v>
      </c>
      <c r="D20" s="47" t="s">
        <v>179</v>
      </c>
      <c r="E20" s="115"/>
      <c r="F20" s="127"/>
      <c r="G20" s="128"/>
      <c r="H20" s="128"/>
      <c r="I20" s="128"/>
      <c r="J20" s="117"/>
      <c r="K20" s="117"/>
      <c r="L20" s="117"/>
      <c r="M20" s="117"/>
      <c r="N20" s="117"/>
      <c r="O20" s="117"/>
      <c r="P20" s="128"/>
      <c r="Q20" s="117"/>
      <c r="R20" s="117"/>
      <c r="S20" s="117"/>
      <c r="T20" s="127"/>
      <c r="U20" s="126"/>
      <c r="V20" s="126"/>
      <c r="W20" s="115"/>
      <c r="X20" s="115"/>
      <c r="Y20" s="136"/>
      <c r="Z20" s="43">
        <f t="shared" si="0"/>
        <v>0</v>
      </c>
      <c r="AA20" s="44">
        <v>406</v>
      </c>
      <c r="AB20" s="45">
        <f t="shared" si="1"/>
        <v>0</v>
      </c>
      <c r="AD20" s="40"/>
      <c r="AF20" s="152">
        <v>333</v>
      </c>
    </row>
    <row r="21" spans="1:32" ht="21">
      <c r="A21" s="41"/>
      <c r="B21" s="169" t="s">
        <v>180</v>
      </c>
      <c r="C21" s="57" t="s">
        <v>181</v>
      </c>
      <c r="D21" s="47" t="s">
        <v>182</v>
      </c>
      <c r="E21" s="115"/>
      <c r="F21" s="117"/>
      <c r="G21" s="117"/>
      <c r="H21" s="127"/>
      <c r="I21" s="117"/>
      <c r="J21" s="117"/>
      <c r="K21" s="117"/>
      <c r="L21" s="117"/>
      <c r="M21" s="117"/>
      <c r="N21" s="127"/>
      <c r="O21" s="117"/>
      <c r="P21" s="117"/>
      <c r="Q21" s="115"/>
      <c r="R21" s="115"/>
      <c r="S21" s="115"/>
      <c r="T21" s="115"/>
      <c r="U21" s="115"/>
      <c r="V21" s="115"/>
      <c r="W21" s="115"/>
      <c r="X21" s="115"/>
      <c r="Y21" s="136"/>
      <c r="Z21" s="43">
        <f t="shared" si="0"/>
        <v>0</v>
      </c>
      <c r="AA21" s="44">
        <v>375</v>
      </c>
      <c r="AB21" s="45">
        <f t="shared" si="1"/>
        <v>0</v>
      </c>
      <c r="AD21" s="40"/>
      <c r="AF21" s="152">
        <v>433</v>
      </c>
    </row>
    <row r="22" spans="1:32" ht="21">
      <c r="A22" s="41"/>
      <c r="B22" s="169" t="s">
        <v>183</v>
      </c>
      <c r="C22" s="57" t="s">
        <v>184</v>
      </c>
      <c r="D22" s="47" t="s">
        <v>185</v>
      </c>
      <c r="E22" s="115"/>
      <c r="F22" s="117"/>
      <c r="G22" s="117"/>
      <c r="H22" s="127"/>
      <c r="I22" s="117"/>
      <c r="J22" s="117"/>
      <c r="K22" s="117"/>
      <c r="L22" s="117"/>
      <c r="M22" s="117"/>
      <c r="N22" s="127"/>
      <c r="O22" s="117"/>
      <c r="P22" s="117"/>
      <c r="Q22" s="115"/>
      <c r="R22" s="115"/>
      <c r="S22" s="115"/>
      <c r="T22" s="115"/>
      <c r="U22" s="115"/>
      <c r="V22" s="115"/>
      <c r="W22" s="115"/>
      <c r="X22" s="115"/>
      <c r="Y22" s="136"/>
      <c r="Z22" s="43">
        <f t="shared" si="0"/>
        <v>0</v>
      </c>
      <c r="AA22" s="44">
        <v>315</v>
      </c>
      <c r="AB22" s="45">
        <f t="shared" si="1"/>
        <v>0</v>
      </c>
      <c r="AD22" s="40"/>
      <c r="AF22" s="152">
        <v>400</v>
      </c>
    </row>
    <row r="23" spans="1:32" ht="21.6" thickBot="1">
      <c r="A23" s="41"/>
      <c r="B23" s="169" t="s">
        <v>186</v>
      </c>
      <c r="C23" s="57" t="s">
        <v>187</v>
      </c>
      <c r="D23" s="226" t="s">
        <v>188</v>
      </c>
      <c r="E23" s="115"/>
      <c r="F23" s="117"/>
      <c r="G23" s="117"/>
      <c r="H23" s="127"/>
      <c r="I23" s="117"/>
      <c r="J23" s="117"/>
      <c r="K23" s="117"/>
      <c r="L23" s="117"/>
      <c r="M23" s="117"/>
      <c r="N23" s="127"/>
      <c r="O23" s="117"/>
      <c r="P23" s="117"/>
      <c r="Q23" s="115"/>
      <c r="R23" s="115"/>
      <c r="S23" s="115"/>
      <c r="T23" s="115"/>
      <c r="U23" s="115"/>
      <c r="V23" s="115"/>
      <c r="W23" s="115"/>
      <c r="X23" s="115"/>
      <c r="Y23" s="136"/>
      <c r="Z23" s="43">
        <f t="shared" si="0"/>
        <v>0</v>
      </c>
      <c r="AA23" s="44">
        <v>281</v>
      </c>
      <c r="AB23" s="45">
        <f t="shared" si="1"/>
        <v>0</v>
      </c>
      <c r="AD23" s="40"/>
      <c r="AF23" s="152">
        <v>333</v>
      </c>
    </row>
    <row r="24" spans="1:32" s="39" customFormat="1" ht="24" thickBot="1">
      <c r="B24" s="164" t="s">
        <v>1</v>
      </c>
      <c r="C24" s="164" t="s">
        <v>22</v>
      </c>
      <c r="D24" s="60" t="s">
        <v>83</v>
      </c>
      <c r="E24" s="103" t="s">
        <v>23</v>
      </c>
      <c r="F24" s="102" t="s">
        <v>24</v>
      </c>
      <c r="G24" s="103" t="s">
        <v>25</v>
      </c>
      <c r="H24" s="102" t="s">
        <v>26</v>
      </c>
      <c r="I24" s="103" t="s">
        <v>27</v>
      </c>
      <c r="J24" s="102" t="s">
        <v>28</v>
      </c>
      <c r="K24" s="103" t="s">
        <v>29</v>
      </c>
      <c r="L24" s="102" t="s">
        <v>30</v>
      </c>
      <c r="M24" s="103" t="s">
        <v>31</v>
      </c>
      <c r="N24" s="102" t="s">
        <v>32</v>
      </c>
      <c r="O24" s="103" t="s">
        <v>33</v>
      </c>
      <c r="P24" s="102" t="s">
        <v>34</v>
      </c>
      <c r="Q24" s="103" t="s">
        <v>35</v>
      </c>
      <c r="R24" s="102" t="s">
        <v>36</v>
      </c>
      <c r="S24" s="103" t="s">
        <v>37</v>
      </c>
      <c r="T24" s="102" t="s">
        <v>38</v>
      </c>
      <c r="U24" s="103" t="s">
        <v>39</v>
      </c>
      <c r="V24" s="102" t="s">
        <v>40</v>
      </c>
      <c r="W24" s="60" t="s">
        <v>41</v>
      </c>
      <c r="X24" s="133"/>
      <c r="Y24" s="134"/>
      <c r="Z24" s="138" t="s">
        <v>7</v>
      </c>
      <c r="AA24" s="156" t="s">
        <v>82</v>
      </c>
      <c r="AB24" s="157" t="s">
        <v>8</v>
      </c>
      <c r="AD24" s="40"/>
      <c r="AF24" s="151" t="s">
        <v>82</v>
      </c>
    </row>
    <row r="25" spans="1:32" ht="21">
      <c r="A25" s="41"/>
      <c r="B25" s="55" t="s">
        <v>189</v>
      </c>
      <c r="C25" s="52" t="s">
        <v>134</v>
      </c>
      <c r="D25" s="53" t="s">
        <v>274</v>
      </c>
      <c r="E25" s="135"/>
      <c r="F25" s="115"/>
      <c r="G25" s="115"/>
      <c r="H25" s="115"/>
      <c r="I25" s="115"/>
      <c r="J25" s="126"/>
      <c r="K25" s="126"/>
      <c r="L25" s="116"/>
      <c r="M25" s="126"/>
      <c r="N25" s="116"/>
      <c r="O25" s="126"/>
      <c r="P25" s="116"/>
      <c r="Q25" s="126"/>
      <c r="R25" s="116"/>
      <c r="S25" s="126"/>
      <c r="T25" s="116"/>
      <c r="U25" s="126"/>
      <c r="V25" s="116"/>
      <c r="W25" s="126"/>
      <c r="X25" s="115"/>
      <c r="Y25" s="136"/>
      <c r="Z25" s="43">
        <f t="shared" ref="Z25:Z39" si="2">SUM(E25:Y25)</f>
        <v>0</v>
      </c>
      <c r="AA25" s="44">
        <v>500</v>
      </c>
      <c r="AB25" s="45">
        <f t="shared" si="1"/>
        <v>0</v>
      </c>
      <c r="AD25" s="40"/>
      <c r="AF25" s="152">
        <v>540</v>
      </c>
    </row>
    <row r="26" spans="1:32" ht="21">
      <c r="A26" s="41"/>
      <c r="B26" s="189" t="s">
        <v>190</v>
      </c>
      <c r="C26" s="55" t="s">
        <v>134</v>
      </c>
      <c r="D26" s="56" t="s">
        <v>111</v>
      </c>
      <c r="E26" s="135"/>
      <c r="F26" s="115"/>
      <c r="G26" s="115"/>
      <c r="H26" s="115"/>
      <c r="I26" s="115"/>
      <c r="J26" s="117"/>
      <c r="K26" s="127"/>
      <c r="L26" s="117"/>
      <c r="M26" s="117"/>
      <c r="N26" s="117"/>
      <c r="O26" s="117"/>
      <c r="P26" s="117"/>
      <c r="Q26" s="117"/>
      <c r="R26" s="117"/>
      <c r="S26" s="127"/>
      <c r="T26" s="117"/>
      <c r="U26" s="127"/>
      <c r="V26" s="117"/>
      <c r="W26" s="127"/>
      <c r="X26" s="115"/>
      <c r="Y26" s="136"/>
      <c r="Z26" s="43">
        <f t="shared" si="2"/>
        <v>0</v>
      </c>
      <c r="AA26" s="44">
        <v>437.5</v>
      </c>
      <c r="AB26" s="45">
        <f t="shared" si="1"/>
        <v>0</v>
      </c>
      <c r="AD26" s="40"/>
      <c r="AF26" s="152">
        <v>467</v>
      </c>
    </row>
    <row r="27" spans="1:32" ht="21">
      <c r="B27" s="189" t="s">
        <v>191</v>
      </c>
      <c r="C27" s="57" t="s">
        <v>192</v>
      </c>
      <c r="D27" s="47" t="s">
        <v>112</v>
      </c>
      <c r="E27" s="135"/>
      <c r="F27" s="115"/>
      <c r="G27" s="115"/>
      <c r="H27" s="115"/>
      <c r="I27" s="115"/>
      <c r="J27" s="117"/>
      <c r="K27" s="127"/>
      <c r="L27" s="117"/>
      <c r="M27" s="127"/>
      <c r="N27" s="117"/>
      <c r="O27" s="127"/>
      <c r="P27" s="117"/>
      <c r="Q27" s="127"/>
      <c r="R27" s="117"/>
      <c r="S27" s="127"/>
      <c r="T27" s="131"/>
      <c r="U27" s="127"/>
      <c r="V27" s="117"/>
      <c r="W27" s="127"/>
      <c r="X27" s="115"/>
      <c r="Y27" s="136"/>
      <c r="Z27" s="43">
        <f t="shared" si="2"/>
        <v>0</v>
      </c>
      <c r="AA27" s="44">
        <v>375</v>
      </c>
      <c r="AB27" s="45">
        <f t="shared" si="1"/>
        <v>0</v>
      </c>
      <c r="AD27" s="40"/>
      <c r="AF27" s="152">
        <v>400</v>
      </c>
    </row>
    <row r="28" spans="1:32" ht="21">
      <c r="A28" s="41"/>
      <c r="B28" s="189" t="s">
        <v>193</v>
      </c>
      <c r="C28" s="55" t="s">
        <v>194</v>
      </c>
      <c r="D28" s="171" t="s">
        <v>195</v>
      </c>
      <c r="E28" s="135"/>
      <c r="F28" s="115"/>
      <c r="G28" s="115"/>
      <c r="H28" s="115"/>
      <c r="I28" s="115"/>
      <c r="J28" s="127"/>
      <c r="K28" s="127"/>
      <c r="L28" s="117"/>
      <c r="M28" s="127"/>
      <c r="N28" s="117"/>
      <c r="O28" s="127"/>
      <c r="P28" s="117"/>
      <c r="Q28" s="127"/>
      <c r="R28" s="117"/>
      <c r="S28" s="127"/>
      <c r="T28" s="117"/>
      <c r="U28" s="127"/>
      <c r="V28" s="117"/>
      <c r="W28" s="127"/>
      <c r="X28" s="115"/>
      <c r="Y28" s="136"/>
      <c r="Z28" s="43">
        <f t="shared" si="2"/>
        <v>0</v>
      </c>
      <c r="AA28" s="44">
        <v>315</v>
      </c>
      <c r="AB28" s="45">
        <f t="shared" si="1"/>
        <v>0</v>
      </c>
      <c r="AD28" s="40"/>
      <c r="AF28" s="152">
        <v>333</v>
      </c>
    </row>
    <row r="29" spans="1:32" ht="21">
      <c r="B29" s="189" t="s">
        <v>196</v>
      </c>
      <c r="C29" s="57" t="s">
        <v>197</v>
      </c>
      <c r="D29" s="47" t="s">
        <v>195</v>
      </c>
      <c r="E29" s="135"/>
      <c r="F29" s="115"/>
      <c r="G29" s="115"/>
      <c r="H29" s="115"/>
      <c r="I29" s="115"/>
      <c r="J29" s="117"/>
      <c r="K29" s="127"/>
      <c r="L29" s="117"/>
      <c r="M29" s="127"/>
      <c r="N29" s="117"/>
      <c r="O29" s="127"/>
      <c r="P29" s="117"/>
      <c r="Q29" s="127"/>
      <c r="R29" s="117"/>
      <c r="S29" s="127"/>
      <c r="T29" s="131"/>
      <c r="U29" s="127"/>
      <c r="V29" s="117"/>
      <c r="W29" s="127"/>
      <c r="X29" s="115"/>
      <c r="Y29" s="136"/>
      <c r="Z29" s="43">
        <f t="shared" si="2"/>
        <v>0</v>
      </c>
      <c r="AA29" s="44">
        <v>315</v>
      </c>
      <c r="AB29" s="45">
        <f t="shared" si="1"/>
        <v>0</v>
      </c>
      <c r="AD29" s="40"/>
      <c r="AF29" s="152">
        <v>333</v>
      </c>
    </row>
    <row r="30" spans="1:32" ht="21">
      <c r="A30" s="41"/>
      <c r="B30" s="189" t="s">
        <v>198</v>
      </c>
      <c r="C30" s="57" t="s">
        <v>199</v>
      </c>
      <c r="D30" s="47" t="s">
        <v>113</v>
      </c>
      <c r="E30" s="115"/>
      <c r="F30" s="115"/>
      <c r="G30" s="115"/>
      <c r="H30" s="115"/>
      <c r="I30" s="115"/>
      <c r="J30" s="117"/>
      <c r="K30" s="127"/>
      <c r="L30" s="117"/>
      <c r="M30" s="127"/>
      <c r="N30" s="117"/>
      <c r="O30" s="127"/>
      <c r="P30" s="117"/>
      <c r="Q30" s="127"/>
      <c r="R30" s="117"/>
      <c r="S30" s="127"/>
      <c r="T30" s="142"/>
      <c r="U30" s="127"/>
      <c r="V30" s="117"/>
      <c r="W30" s="127"/>
      <c r="X30" s="115"/>
      <c r="Y30" s="136"/>
      <c r="Z30" s="43">
        <f t="shared" si="2"/>
        <v>0</v>
      </c>
      <c r="AA30" s="44">
        <v>250</v>
      </c>
      <c r="AB30" s="45">
        <f t="shared" si="1"/>
        <v>0</v>
      </c>
      <c r="AD30" s="40"/>
      <c r="AF30" s="152">
        <v>267</v>
      </c>
    </row>
    <row r="31" spans="1:32" ht="21">
      <c r="A31" s="41"/>
      <c r="B31" s="189" t="s">
        <v>200</v>
      </c>
      <c r="C31" s="55" t="s">
        <v>201</v>
      </c>
      <c r="D31" s="47" t="s">
        <v>202</v>
      </c>
      <c r="E31" s="135"/>
      <c r="F31" s="115"/>
      <c r="G31" s="115"/>
      <c r="H31" s="115"/>
      <c r="I31" s="115"/>
      <c r="J31" s="126"/>
      <c r="K31" s="126"/>
      <c r="L31" s="116"/>
      <c r="M31" s="126"/>
      <c r="N31" s="116"/>
      <c r="O31" s="126"/>
      <c r="P31" s="116"/>
      <c r="Q31" s="126"/>
      <c r="R31" s="116"/>
      <c r="S31" s="126"/>
      <c r="T31" s="116"/>
      <c r="U31" s="126"/>
      <c r="V31" s="116"/>
      <c r="W31" s="126"/>
      <c r="X31" s="115"/>
      <c r="Y31" s="136"/>
      <c r="Z31" s="43">
        <f t="shared" si="2"/>
        <v>0</v>
      </c>
      <c r="AA31" s="44">
        <v>218.5</v>
      </c>
      <c r="AB31" s="45">
        <f t="shared" si="1"/>
        <v>0</v>
      </c>
      <c r="AD31" s="40"/>
      <c r="AF31" s="152">
        <v>500</v>
      </c>
    </row>
    <row r="32" spans="1:32" ht="21">
      <c r="A32" s="41" t="s">
        <v>136</v>
      </c>
      <c r="B32" s="189" t="s">
        <v>203</v>
      </c>
      <c r="C32" s="57" t="s">
        <v>135</v>
      </c>
      <c r="D32" s="51" t="s">
        <v>275</v>
      </c>
      <c r="E32" s="115"/>
      <c r="F32" s="117"/>
      <c r="G32" s="117"/>
      <c r="H32" s="127"/>
      <c r="I32" s="117"/>
      <c r="J32" s="117"/>
      <c r="K32" s="117"/>
      <c r="L32" s="117"/>
      <c r="M32" s="117"/>
      <c r="N32" s="127"/>
      <c r="O32" s="117"/>
      <c r="P32" s="117"/>
      <c r="Q32" s="115"/>
      <c r="R32" s="115"/>
      <c r="S32" s="115"/>
      <c r="T32" s="115"/>
      <c r="U32" s="115"/>
      <c r="V32" s="115"/>
      <c r="W32" s="115"/>
      <c r="X32" s="115"/>
      <c r="Y32" s="136"/>
      <c r="Z32" s="43">
        <f t="shared" si="2"/>
        <v>0</v>
      </c>
      <c r="AA32" s="44">
        <v>468.5</v>
      </c>
      <c r="AB32" s="45">
        <f t="shared" si="1"/>
        <v>0</v>
      </c>
      <c r="AD32" s="40"/>
      <c r="AF32" s="152">
        <v>433</v>
      </c>
    </row>
    <row r="33" spans="1:32" ht="21">
      <c r="A33" s="41"/>
      <c r="B33" s="56" t="s">
        <v>204</v>
      </c>
      <c r="C33" s="57" t="s">
        <v>205</v>
      </c>
      <c r="D33" s="54" t="s">
        <v>206</v>
      </c>
      <c r="E33" s="115"/>
      <c r="F33" s="117"/>
      <c r="G33" s="117"/>
      <c r="H33" s="127"/>
      <c r="I33" s="117"/>
      <c r="J33" s="117"/>
      <c r="K33" s="117"/>
      <c r="L33" s="117"/>
      <c r="M33" s="117"/>
      <c r="N33" s="127"/>
      <c r="O33" s="117"/>
      <c r="P33" s="117"/>
      <c r="Q33" s="115"/>
      <c r="R33" s="115"/>
      <c r="S33" s="115"/>
      <c r="T33" s="115"/>
      <c r="U33" s="115"/>
      <c r="V33" s="115"/>
      <c r="W33" s="115"/>
      <c r="X33" s="115"/>
      <c r="Y33" s="136"/>
      <c r="Z33" s="43">
        <f t="shared" si="2"/>
        <v>0</v>
      </c>
      <c r="AA33" s="44">
        <v>406</v>
      </c>
      <c r="AB33" s="45">
        <f t="shared" si="1"/>
        <v>0</v>
      </c>
      <c r="AD33" s="40"/>
      <c r="AF33" s="152">
        <v>367</v>
      </c>
    </row>
    <row r="34" spans="1:32" ht="21">
      <c r="A34" s="41"/>
      <c r="B34" s="56" t="s">
        <v>207</v>
      </c>
      <c r="C34" s="57" t="s">
        <v>208</v>
      </c>
      <c r="D34" s="54" t="s">
        <v>114</v>
      </c>
      <c r="E34" s="115"/>
      <c r="F34" s="117"/>
      <c r="G34" s="117"/>
      <c r="H34" s="127"/>
      <c r="I34" s="117"/>
      <c r="J34" s="117"/>
      <c r="K34" s="117"/>
      <c r="L34" s="117"/>
      <c r="M34" s="117"/>
      <c r="N34" s="127"/>
      <c r="O34" s="117"/>
      <c r="P34" s="117"/>
      <c r="Q34" s="115"/>
      <c r="R34" s="115"/>
      <c r="S34" s="115"/>
      <c r="T34" s="115"/>
      <c r="U34" s="115"/>
      <c r="V34" s="115"/>
      <c r="W34" s="115"/>
      <c r="X34" s="115"/>
      <c r="Y34" s="136"/>
      <c r="Z34" s="43">
        <f t="shared" si="2"/>
        <v>0</v>
      </c>
      <c r="AA34" s="44">
        <v>375</v>
      </c>
      <c r="AB34" s="45">
        <f t="shared" si="1"/>
        <v>0</v>
      </c>
      <c r="AD34" s="40"/>
      <c r="AF34" s="152">
        <v>333</v>
      </c>
    </row>
    <row r="35" spans="1:32" ht="21">
      <c r="A35" s="41"/>
      <c r="B35" s="56" t="s">
        <v>209</v>
      </c>
      <c r="C35" s="57" t="s">
        <v>210</v>
      </c>
      <c r="D35" s="54" t="s">
        <v>115</v>
      </c>
      <c r="E35" s="115"/>
      <c r="F35" s="117"/>
      <c r="G35" s="117"/>
      <c r="H35" s="127"/>
      <c r="I35" s="117"/>
      <c r="J35" s="117"/>
      <c r="K35" s="117"/>
      <c r="L35" s="117"/>
      <c r="M35" s="117"/>
      <c r="N35" s="127"/>
      <c r="O35" s="117"/>
      <c r="P35" s="117"/>
      <c r="Q35" s="115"/>
      <c r="R35" s="115"/>
      <c r="S35" s="115"/>
      <c r="T35" s="115"/>
      <c r="U35" s="115"/>
      <c r="V35" s="115"/>
      <c r="W35" s="115"/>
      <c r="X35" s="115"/>
      <c r="Y35" s="136"/>
      <c r="Z35" s="43">
        <f t="shared" si="2"/>
        <v>0</v>
      </c>
      <c r="AA35" s="44">
        <v>345</v>
      </c>
      <c r="AB35" s="45">
        <f t="shared" si="1"/>
        <v>0</v>
      </c>
      <c r="AD35" s="40"/>
      <c r="AF35" s="152"/>
    </row>
    <row r="36" spans="1:32" ht="21">
      <c r="A36" s="41"/>
      <c r="B36" s="56" t="s">
        <v>211</v>
      </c>
      <c r="C36" s="57" t="s">
        <v>212</v>
      </c>
      <c r="D36" s="54" t="s">
        <v>213</v>
      </c>
      <c r="E36" s="115"/>
      <c r="F36" s="117"/>
      <c r="G36" s="117"/>
      <c r="H36" s="127"/>
      <c r="I36" s="117"/>
      <c r="J36" s="117"/>
      <c r="K36" s="117"/>
      <c r="L36" s="117"/>
      <c r="M36" s="117"/>
      <c r="N36" s="127"/>
      <c r="O36" s="117"/>
      <c r="P36" s="117"/>
      <c r="Q36" s="115"/>
      <c r="R36" s="115"/>
      <c r="S36" s="115"/>
      <c r="T36" s="115"/>
      <c r="U36" s="115"/>
      <c r="V36" s="115"/>
      <c r="W36" s="115"/>
      <c r="X36" s="115"/>
      <c r="Y36" s="136"/>
      <c r="Z36" s="43">
        <f t="shared" si="2"/>
        <v>0</v>
      </c>
      <c r="AA36" s="44">
        <v>375</v>
      </c>
      <c r="AB36" s="45">
        <f t="shared" si="1"/>
        <v>0</v>
      </c>
      <c r="AD36" s="40"/>
      <c r="AF36" s="152"/>
    </row>
    <row r="37" spans="1:32" ht="21">
      <c r="A37" s="41"/>
      <c r="B37" s="56" t="s">
        <v>214</v>
      </c>
      <c r="C37" s="57" t="s">
        <v>215</v>
      </c>
      <c r="D37" s="54" t="s">
        <v>216</v>
      </c>
      <c r="E37" s="115"/>
      <c r="F37" s="117"/>
      <c r="G37" s="117"/>
      <c r="H37" s="127"/>
      <c r="I37" s="117"/>
      <c r="J37" s="117"/>
      <c r="K37" s="117"/>
      <c r="L37" s="117"/>
      <c r="M37" s="117"/>
      <c r="N37" s="127"/>
      <c r="O37" s="117"/>
      <c r="P37" s="117"/>
      <c r="Q37" s="115"/>
      <c r="R37" s="115"/>
      <c r="S37" s="115"/>
      <c r="T37" s="115"/>
      <c r="U37" s="115"/>
      <c r="V37" s="115"/>
      <c r="W37" s="115"/>
      <c r="X37" s="115"/>
      <c r="Y37" s="136"/>
      <c r="Z37" s="43">
        <f t="shared" si="2"/>
        <v>0</v>
      </c>
      <c r="AA37" s="44">
        <v>250</v>
      </c>
      <c r="AB37" s="45">
        <f t="shared" si="1"/>
        <v>0</v>
      </c>
      <c r="AD37" s="40"/>
      <c r="AF37" s="152"/>
    </row>
    <row r="38" spans="1:32" ht="21">
      <c r="A38" s="41"/>
      <c r="B38" s="56" t="s">
        <v>217</v>
      </c>
      <c r="C38" s="57" t="s">
        <v>218</v>
      </c>
      <c r="D38" s="54" t="s">
        <v>216</v>
      </c>
      <c r="E38" s="115"/>
      <c r="F38" s="117"/>
      <c r="G38" s="117"/>
      <c r="H38" s="127"/>
      <c r="I38" s="117"/>
      <c r="J38" s="117"/>
      <c r="K38" s="117"/>
      <c r="L38" s="117"/>
      <c r="M38" s="117"/>
      <c r="N38" s="127"/>
      <c r="O38" s="117"/>
      <c r="P38" s="117"/>
      <c r="Q38" s="115"/>
      <c r="R38" s="115"/>
      <c r="S38" s="115"/>
      <c r="T38" s="115"/>
      <c r="U38" s="115"/>
      <c r="V38" s="115"/>
      <c r="W38" s="115"/>
      <c r="X38" s="115"/>
      <c r="Y38" s="136"/>
      <c r="Z38" s="43">
        <f t="shared" si="2"/>
        <v>0</v>
      </c>
      <c r="AA38" s="44">
        <v>250</v>
      </c>
      <c r="AB38" s="45">
        <f t="shared" si="1"/>
        <v>0</v>
      </c>
      <c r="AD38" s="40"/>
      <c r="AF38" s="152"/>
    </row>
    <row r="39" spans="1:32" ht="21.6" thickBot="1">
      <c r="A39" s="41"/>
      <c r="B39" s="56" t="s">
        <v>219</v>
      </c>
      <c r="C39" s="57" t="s">
        <v>220</v>
      </c>
      <c r="D39" s="54" t="s">
        <v>221</v>
      </c>
      <c r="E39" s="115"/>
      <c r="F39" s="117"/>
      <c r="G39" s="117"/>
      <c r="H39" s="127"/>
      <c r="I39" s="117"/>
      <c r="J39" s="117"/>
      <c r="K39" s="117"/>
      <c r="L39" s="117"/>
      <c r="M39" s="117"/>
      <c r="N39" s="127"/>
      <c r="O39" s="117"/>
      <c r="P39" s="117"/>
      <c r="Q39" s="115"/>
      <c r="R39" s="115"/>
      <c r="S39" s="115"/>
      <c r="T39" s="115"/>
      <c r="U39" s="115"/>
      <c r="V39" s="115"/>
      <c r="W39" s="115"/>
      <c r="X39" s="115"/>
      <c r="Y39" s="136"/>
      <c r="Z39" s="43">
        <f t="shared" si="2"/>
        <v>0</v>
      </c>
      <c r="AA39" s="44">
        <v>218.5</v>
      </c>
      <c r="AB39" s="45">
        <f t="shared" si="1"/>
        <v>0</v>
      </c>
      <c r="AD39" s="40"/>
      <c r="AF39" s="152"/>
    </row>
    <row r="40" spans="1:32" s="39" customFormat="1" ht="24" thickBot="1">
      <c r="B40" s="101" t="s">
        <v>1</v>
      </c>
      <c r="C40" s="101" t="s">
        <v>22</v>
      </c>
      <c r="D40" s="60" t="s">
        <v>84</v>
      </c>
      <c r="E40" s="103" t="s">
        <v>24</v>
      </c>
      <c r="F40" s="103" t="s">
        <v>25</v>
      </c>
      <c r="G40" s="102" t="s">
        <v>26</v>
      </c>
      <c r="H40" s="103" t="s">
        <v>27</v>
      </c>
      <c r="I40" s="102" t="s">
        <v>28</v>
      </c>
      <c r="J40" s="103" t="s">
        <v>29</v>
      </c>
      <c r="K40" s="102" t="s">
        <v>30</v>
      </c>
      <c r="L40" s="103" t="s">
        <v>31</v>
      </c>
      <c r="M40" s="102" t="s">
        <v>32</v>
      </c>
      <c r="N40" s="103" t="s">
        <v>33</v>
      </c>
      <c r="O40" s="102" t="s">
        <v>34</v>
      </c>
      <c r="P40" s="103" t="s">
        <v>35</v>
      </c>
      <c r="Q40" s="102" t="s">
        <v>36</v>
      </c>
      <c r="R40" s="103" t="s">
        <v>37</v>
      </c>
      <c r="S40" s="102" t="s">
        <v>38</v>
      </c>
      <c r="T40" s="103" t="s">
        <v>39</v>
      </c>
      <c r="U40" s="102" t="s">
        <v>40</v>
      </c>
      <c r="V40" s="103" t="s">
        <v>41</v>
      </c>
      <c r="W40" s="133"/>
      <c r="X40" s="133"/>
      <c r="Y40" s="134"/>
      <c r="Z40" s="60" t="s">
        <v>7</v>
      </c>
      <c r="AA40" s="61" t="s">
        <v>82</v>
      </c>
      <c r="AB40" s="104" t="s">
        <v>8</v>
      </c>
      <c r="AD40" s="40"/>
      <c r="AF40" s="151" t="s">
        <v>82</v>
      </c>
    </row>
    <row r="41" spans="1:32" ht="21">
      <c r="A41" s="41"/>
      <c r="B41" s="52" t="s">
        <v>222</v>
      </c>
      <c r="C41" s="52" t="s">
        <v>223</v>
      </c>
      <c r="D41" s="53" t="s">
        <v>224</v>
      </c>
      <c r="E41" s="135"/>
      <c r="F41" s="115"/>
      <c r="G41" s="115"/>
      <c r="H41" s="115"/>
      <c r="I41" s="126"/>
      <c r="J41" s="126"/>
      <c r="K41" s="126"/>
      <c r="L41" s="116"/>
      <c r="M41" s="126"/>
      <c r="N41" s="116"/>
      <c r="O41" s="126"/>
      <c r="P41" s="116"/>
      <c r="Q41" s="126"/>
      <c r="R41" s="116"/>
      <c r="S41" s="126"/>
      <c r="T41" s="116"/>
      <c r="U41" s="126"/>
      <c r="V41" s="116"/>
      <c r="W41" s="115"/>
      <c r="X41" s="115"/>
      <c r="Y41" s="136"/>
      <c r="Z41" s="43">
        <f t="shared" ref="Z41:Z45" si="3">SUM(E41:Y41)</f>
        <v>0</v>
      </c>
      <c r="AA41" s="44">
        <v>500</v>
      </c>
      <c r="AB41" s="45">
        <f t="shared" si="1"/>
        <v>0</v>
      </c>
      <c r="AD41" s="40"/>
      <c r="AF41" s="152">
        <v>540</v>
      </c>
    </row>
    <row r="42" spans="1:32" ht="21">
      <c r="A42" s="41"/>
      <c r="B42" s="57" t="s">
        <v>225</v>
      </c>
      <c r="C42" s="57" t="s">
        <v>226</v>
      </c>
      <c r="D42" s="56" t="s">
        <v>116</v>
      </c>
      <c r="E42" s="135"/>
      <c r="F42" s="115"/>
      <c r="G42" s="115"/>
      <c r="H42" s="115"/>
      <c r="I42" s="126"/>
      <c r="J42" s="126"/>
      <c r="K42" s="126"/>
      <c r="L42" s="116"/>
      <c r="M42" s="126"/>
      <c r="N42" s="116"/>
      <c r="O42" s="126"/>
      <c r="P42" s="116"/>
      <c r="Q42" s="126"/>
      <c r="R42" s="116"/>
      <c r="S42" s="126"/>
      <c r="T42" s="116"/>
      <c r="U42" s="126"/>
      <c r="V42" s="116"/>
      <c r="W42" s="115"/>
      <c r="X42" s="115"/>
      <c r="Y42" s="136"/>
      <c r="Z42" s="43">
        <f t="shared" si="3"/>
        <v>0</v>
      </c>
      <c r="AA42" s="44">
        <v>468.5</v>
      </c>
      <c r="AB42" s="45">
        <f t="shared" si="1"/>
        <v>0</v>
      </c>
      <c r="AD42" s="40"/>
      <c r="AF42" s="152">
        <v>467</v>
      </c>
    </row>
    <row r="43" spans="1:32" ht="21">
      <c r="A43" s="41"/>
      <c r="B43" s="57" t="s">
        <v>227</v>
      </c>
      <c r="C43" s="57" t="s">
        <v>228</v>
      </c>
      <c r="D43" s="56" t="s">
        <v>117</v>
      </c>
      <c r="E43" s="135"/>
      <c r="F43" s="115"/>
      <c r="G43" s="115"/>
      <c r="H43" s="115"/>
      <c r="I43" s="126"/>
      <c r="J43" s="126"/>
      <c r="K43" s="126"/>
      <c r="L43" s="116"/>
      <c r="M43" s="126"/>
      <c r="N43" s="116"/>
      <c r="O43" s="126"/>
      <c r="P43" s="116"/>
      <c r="Q43" s="126"/>
      <c r="R43" s="116"/>
      <c r="S43" s="126"/>
      <c r="T43" s="116"/>
      <c r="U43" s="126"/>
      <c r="V43" s="116"/>
      <c r="W43" s="115"/>
      <c r="X43" s="115"/>
      <c r="Y43" s="136"/>
      <c r="Z43" s="43">
        <f t="shared" si="3"/>
        <v>0</v>
      </c>
      <c r="AA43" s="44">
        <v>406</v>
      </c>
      <c r="AB43" s="45">
        <f t="shared" si="1"/>
        <v>0</v>
      </c>
      <c r="AD43" s="40"/>
      <c r="AF43" s="152"/>
    </row>
    <row r="44" spans="1:32" ht="21">
      <c r="A44" s="41"/>
      <c r="B44" s="57" t="s">
        <v>229</v>
      </c>
      <c r="C44" s="57" t="s">
        <v>230</v>
      </c>
      <c r="D44" s="56" t="s">
        <v>118</v>
      </c>
      <c r="E44" s="117"/>
      <c r="F44" s="117"/>
      <c r="G44" s="117"/>
      <c r="H44" s="127"/>
      <c r="I44" s="117"/>
      <c r="J44" s="117"/>
      <c r="K44" s="117"/>
      <c r="L44" s="117"/>
      <c r="M44" s="117"/>
      <c r="N44" s="127"/>
      <c r="O44" s="117"/>
      <c r="P44" s="115"/>
      <c r="Q44" s="115"/>
      <c r="R44" s="115"/>
      <c r="S44" s="115"/>
      <c r="T44" s="115"/>
      <c r="U44" s="115"/>
      <c r="V44" s="115"/>
      <c r="W44" s="115"/>
      <c r="X44" s="115"/>
      <c r="Y44" s="136"/>
      <c r="Z44" s="43">
        <f t="shared" si="3"/>
        <v>0</v>
      </c>
      <c r="AA44" s="44">
        <v>406</v>
      </c>
      <c r="AB44" s="45">
        <f t="shared" si="1"/>
        <v>0</v>
      </c>
      <c r="AD44" s="40"/>
      <c r="AF44" s="152"/>
    </row>
    <row r="45" spans="1:32" ht="21.6" thickBot="1">
      <c r="A45" s="41"/>
      <c r="B45" s="57" t="s">
        <v>231</v>
      </c>
      <c r="C45" s="57" t="s">
        <v>232</v>
      </c>
      <c r="D45" s="56" t="s">
        <v>138</v>
      </c>
      <c r="E45" s="117"/>
      <c r="F45" s="117"/>
      <c r="G45" s="117"/>
      <c r="H45" s="127"/>
      <c r="I45" s="117"/>
      <c r="J45" s="117"/>
      <c r="K45" s="117"/>
      <c r="L45" s="117"/>
      <c r="M45" s="117"/>
      <c r="N45" s="127"/>
      <c r="O45" s="117"/>
      <c r="P45" s="115"/>
      <c r="Q45" s="115"/>
      <c r="R45" s="115"/>
      <c r="S45" s="115"/>
      <c r="T45" s="115"/>
      <c r="U45" s="115"/>
      <c r="V45" s="115"/>
      <c r="W45" s="115"/>
      <c r="X45" s="115"/>
      <c r="Y45" s="136"/>
      <c r="Z45" s="43">
        <f t="shared" si="3"/>
        <v>0</v>
      </c>
      <c r="AA45" s="44">
        <v>343</v>
      </c>
      <c r="AB45" s="45">
        <f t="shared" si="1"/>
        <v>0</v>
      </c>
      <c r="AD45" s="40"/>
      <c r="AF45" s="152"/>
    </row>
    <row r="46" spans="1:32" s="39" customFormat="1" ht="24" thickBot="1">
      <c r="B46" s="101" t="s">
        <v>1</v>
      </c>
      <c r="C46" s="101" t="s">
        <v>22</v>
      </c>
      <c r="D46" s="60" t="s">
        <v>85</v>
      </c>
      <c r="E46" s="103" t="s">
        <v>24</v>
      </c>
      <c r="F46" s="103" t="s">
        <v>25</v>
      </c>
      <c r="G46" s="102" t="s">
        <v>26</v>
      </c>
      <c r="H46" s="103" t="s">
        <v>27</v>
      </c>
      <c r="I46" s="102" t="s">
        <v>28</v>
      </c>
      <c r="J46" s="103" t="s">
        <v>29</v>
      </c>
      <c r="K46" s="102" t="s">
        <v>30</v>
      </c>
      <c r="L46" s="103" t="s">
        <v>31</v>
      </c>
      <c r="M46" s="102" t="s">
        <v>32</v>
      </c>
      <c r="N46" s="103" t="s">
        <v>33</v>
      </c>
      <c r="O46" s="102" t="s">
        <v>34</v>
      </c>
      <c r="P46" s="103" t="s">
        <v>35</v>
      </c>
      <c r="Q46" s="102" t="s">
        <v>36</v>
      </c>
      <c r="R46" s="103" t="s">
        <v>37</v>
      </c>
      <c r="S46" s="102" t="s">
        <v>38</v>
      </c>
      <c r="T46" s="103" t="s">
        <v>39</v>
      </c>
      <c r="U46" s="102" t="s">
        <v>40</v>
      </c>
      <c r="V46" s="60" t="s">
        <v>41</v>
      </c>
      <c r="W46" s="60" t="s">
        <v>90</v>
      </c>
      <c r="X46" s="60" t="s">
        <v>91</v>
      </c>
      <c r="Y46" s="60" t="s">
        <v>119</v>
      </c>
      <c r="Z46" s="60" t="s">
        <v>7</v>
      </c>
      <c r="AA46" s="61" t="s">
        <v>82</v>
      </c>
      <c r="AB46" s="104" t="s">
        <v>8</v>
      </c>
      <c r="AD46" s="40"/>
      <c r="AF46" s="151" t="s">
        <v>82</v>
      </c>
    </row>
    <row r="47" spans="1:32" ht="21">
      <c r="A47" s="41"/>
      <c r="B47" s="52" t="s">
        <v>242</v>
      </c>
      <c r="C47" s="168" t="s">
        <v>137</v>
      </c>
      <c r="D47" s="229" t="s">
        <v>276</v>
      </c>
      <c r="E47" s="115"/>
      <c r="F47" s="115"/>
      <c r="G47" s="115"/>
      <c r="H47" s="115"/>
      <c r="I47" s="126"/>
      <c r="J47" s="126"/>
      <c r="K47" s="116"/>
      <c r="L47" s="126"/>
      <c r="M47" s="116"/>
      <c r="N47" s="126"/>
      <c r="O47" s="116"/>
      <c r="P47" s="126"/>
      <c r="Q47" s="116"/>
      <c r="R47" s="116"/>
      <c r="S47" s="116"/>
      <c r="T47" s="116"/>
      <c r="U47" s="116"/>
      <c r="V47" s="126"/>
      <c r="W47" s="126"/>
      <c r="X47" s="126"/>
      <c r="Y47" s="158"/>
      <c r="Z47" s="43">
        <f t="shared" ref="Z47:Z57" si="4">SUM(E47:Y47)</f>
        <v>0</v>
      </c>
      <c r="AA47" s="44">
        <v>375</v>
      </c>
      <c r="AB47" s="45">
        <f t="shared" si="1"/>
        <v>0</v>
      </c>
      <c r="AD47" s="40"/>
      <c r="AF47" s="152">
        <v>400</v>
      </c>
    </row>
    <row r="48" spans="1:32" ht="21">
      <c r="B48" s="57" t="s">
        <v>243</v>
      </c>
      <c r="C48" s="57" t="s">
        <v>139</v>
      </c>
      <c r="D48" s="56" t="s">
        <v>277</v>
      </c>
      <c r="E48" s="115"/>
      <c r="F48" s="115"/>
      <c r="G48" s="115"/>
      <c r="H48" s="115"/>
      <c r="I48" s="127"/>
      <c r="J48" s="127"/>
      <c r="K48" s="127"/>
      <c r="L48" s="127"/>
      <c r="M48" s="117"/>
      <c r="N48" s="117"/>
      <c r="O48" s="117"/>
      <c r="P48" s="117"/>
      <c r="Q48" s="117"/>
      <c r="R48" s="127"/>
      <c r="S48" s="117"/>
      <c r="T48" s="127"/>
      <c r="U48" s="117"/>
      <c r="V48" s="127"/>
      <c r="W48" s="127"/>
      <c r="X48" s="127"/>
      <c r="Y48" s="158"/>
      <c r="Z48" s="43">
        <f t="shared" si="4"/>
        <v>0</v>
      </c>
      <c r="AA48" s="44">
        <v>345</v>
      </c>
      <c r="AB48" s="45">
        <f t="shared" si="1"/>
        <v>0</v>
      </c>
      <c r="AD48" s="40"/>
      <c r="AF48" s="152">
        <v>367</v>
      </c>
    </row>
    <row r="49" spans="1:32" ht="21">
      <c r="B49" s="57" t="s">
        <v>244</v>
      </c>
      <c r="C49" s="57" t="s">
        <v>140</v>
      </c>
      <c r="D49" s="56" t="s">
        <v>278</v>
      </c>
      <c r="E49" s="115"/>
      <c r="F49" s="115"/>
      <c r="G49" s="115"/>
      <c r="H49" s="115"/>
      <c r="I49" s="127"/>
      <c r="J49" s="127"/>
      <c r="K49" s="127"/>
      <c r="L49" s="127"/>
      <c r="M49" s="117"/>
      <c r="N49" s="117"/>
      <c r="O49" s="117"/>
      <c r="P49" s="117"/>
      <c r="Q49" s="117"/>
      <c r="R49" s="127"/>
      <c r="S49" s="117"/>
      <c r="T49" s="127"/>
      <c r="U49" s="117"/>
      <c r="V49" s="127"/>
      <c r="W49" s="127"/>
      <c r="X49" s="127"/>
      <c r="Y49" s="158"/>
      <c r="Z49" s="43">
        <f t="shared" si="4"/>
        <v>0</v>
      </c>
      <c r="AA49" s="44">
        <v>315</v>
      </c>
      <c r="AB49" s="45">
        <f t="shared" si="1"/>
        <v>0</v>
      </c>
      <c r="AD49" s="40"/>
      <c r="AF49" s="152">
        <v>333</v>
      </c>
    </row>
    <row r="50" spans="1:32" ht="21">
      <c r="B50" s="57" t="s">
        <v>245</v>
      </c>
      <c r="C50" s="57" t="s">
        <v>142</v>
      </c>
      <c r="D50" s="56" t="s">
        <v>279</v>
      </c>
      <c r="E50" s="115"/>
      <c r="F50" s="115"/>
      <c r="G50" s="115"/>
      <c r="H50" s="115"/>
      <c r="I50" s="127"/>
      <c r="J50" s="127"/>
      <c r="K50" s="127"/>
      <c r="L50" s="127"/>
      <c r="M50" s="117"/>
      <c r="N50" s="117"/>
      <c r="O50" s="117"/>
      <c r="P50" s="117"/>
      <c r="Q50" s="117"/>
      <c r="R50" s="127"/>
      <c r="S50" s="117"/>
      <c r="T50" s="127"/>
      <c r="U50" s="117"/>
      <c r="V50" s="127"/>
      <c r="W50" s="127"/>
      <c r="X50" s="127"/>
      <c r="Y50" s="158"/>
      <c r="Z50" s="43">
        <f t="shared" si="4"/>
        <v>0</v>
      </c>
      <c r="AA50" s="44">
        <v>250</v>
      </c>
      <c r="AB50" s="45">
        <f t="shared" si="1"/>
        <v>0</v>
      </c>
      <c r="AD50" s="40"/>
      <c r="AF50" s="152">
        <v>267</v>
      </c>
    </row>
    <row r="51" spans="1:32" ht="21">
      <c r="B51" s="57" t="s">
        <v>246</v>
      </c>
      <c r="C51" s="57" t="s">
        <v>141</v>
      </c>
      <c r="D51" s="56" t="s">
        <v>279</v>
      </c>
      <c r="E51" s="115"/>
      <c r="F51" s="115"/>
      <c r="G51" s="115"/>
      <c r="H51" s="115"/>
      <c r="I51" s="127"/>
      <c r="J51" s="127"/>
      <c r="K51" s="127"/>
      <c r="L51" s="127"/>
      <c r="M51" s="117"/>
      <c r="N51" s="117"/>
      <c r="O51" s="117"/>
      <c r="P51" s="117"/>
      <c r="Q51" s="117"/>
      <c r="R51" s="127"/>
      <c r="S51" s="117"/>
      <c r="T51" s="127"/>
      <c r="U51" s="117"/>
      <c r="V51" s="127"/>
      <c r="W51" s="127"/>
      <c r="X51" s="127"/>
      <c r="Y51" s="158"/>
      <c r="Z51" s="43">
        <f t="shared" si="4"/>
        <v>0</v>
      </c>
      <c r="AA51" s="44">
        <v>250</v>
      </c>
      <c r="AB51" s="45">
        <f t="shared" si="1"/>
        <v>0</v>
      </c>
      <c r="AD51" s="40"/>
      <c r="AF51" s="152">
        <v>267</v>
      </c>
    </row>
    <row r="52" spans="1:32" ht="21">
      <c r="B52" s="57" t="s">
        <v>247</v>
      </c>
      <c r="C52" s="57" t="s">
        <v>248</v>
      </c>
      <c r="D52" s="56" t="s">
        <v>249</v>
      </c>
      <c r="E52" s="115"/>
      <c r="F52" s="115"/>
      <c r="G52" s="115"/>
      <c r="H52" s="115"/>
      <c r="I52" s="127"/>
      <c r="J52" s="127"/>
      <c r="K52" s="127"/>
      <c r="L52" s="127"/>
      <c r="M52" s="117"/>
      <c r="N52" s="117"/>
      <c r="O52" s="117"/>
      <c r="P52" s="117"/>
      <c r="Q52" s="117"/>
      <c r="R52" s="127"/>
      <c r="S52" s="117"/>
      <c r="T52" s="127"/>
      <c r="U52" s="117"/>
      <c r="V52" s="127"/>
      <c r="W52" s="127"/>
      <c r="X52" s="127"/>
      <c r="Y52" s="172"/>
      <c r="Z52" s="43">
        <f t="shared" si="4"/>
        <v>0</v>
      </c>
      <c r="AA52" s="44">
        <v>218.5</v>
      </c>
      <c r="AB52" s="45">
        <f t="shared" si="1"/>
        <v>0</v>
      </c>
      <c r="AD52" s="40"/>
      <c r="AF52" s="152">
        <v>267</v>
      </c>
    </row>
    <row r="53" spans="1:32" ht="21">
      <c r="A53" s="41"/>
      <c r="B53" s="57" t="s">
        <v>250</v>
      </c>
      <c r="C53" s="57" t="s">
        <v>145</v>
      </c>
      <c r="D53" s="56" t="s">
        <v>146</v>
      </c>
      <c r="E53" s="115"/>
      <c r="F53" s="115"/>
      <c r="G53" s="115"/>
      <c r="H53" s="115"/>
      <c r="I53" s="127"/>
      <c r="J53" s="127"/>
      <c r="K53" s="127"/>
      <c r="L53" s="127"/>
      <c r="M53" s="117"/>
      <c r="N53" s="117"/>
      <c r="O53" s="117"/>
      <c r="P53" s="117"/>
      <c r="Q53" s="117"/>
      <c r="R53" s="127"/>
      <c r="S53" s="117"/>
      <c r="T53" s="127"/>
      <c r="U53" s="117"/>
      <c r="V53" s="127"/>
      <c r="W53" s="127"/>
      <c r="X53" s="127"/>
      <c r="Y53" s="172"/>
      <c r="Z53" s="43">
        <f t="shared" si="4"/>
        <v>0</v>
      </c>
      <c r="AA53" s="44">
        <v>187.5</v>
      </c>
      <c r="AB53" s="45">
        <f t="shared" si="1"/>
        <v>0</v>
      </c>
      <c r="AD53" s="40"/>
      <c r="AF53" s="152">
        <v>333</v>
      </c>
    </row>
    <row r="54" spans="1:32" ht="21">
      <c r="A54" s="41"/>
      <c r="B54" s="57" t="s">
        <v>233</v>
      </c>
      <c r="C54" s="58" t="s">
        <v>234</v>
      </c>
      <c r="D54" s="56" t="s">
        <v>235</v>
      </c>
      <c r="E54" s="228"/>
      <c r="F54" s="132"/>
      <c r="G54" s="132"/>
      <c r="H54" s="121"/>
      <c r="I54" s="121"/>
      <c r="J54" s="121"/>
      <c r="K54" s="121"/>
      <c r="L54" s="121"/>
      <c r="M54" s="132"/>
      <c r="N54" s="132"/>
      <c r="O54" s="132"/>
      <c r="P54" s="115"/>
      <c r="Q54" s="115"/>
      <c r="R54" s="115"/>
      <c r="S54" s="115"/>
      <c r="T54" s="115"/>
      <c r="U54" s="115"/>
      <c r="V54" s="115"/>
      <c r="W54" s="115"/>
      <c r="X54" s="115"/>
      <c r="Y54" s="136"/>
      <c r="Z54" s="43">
        <f t="shared" si="4"/>
        <v>0</v>
      </c>
      <c r="AA54" s="44">
        <v>281</v>
      </c>
      <c r="AB54" s="45">
        <f t="shared" si="1"/>
        <v>0</v>
      </c>
      <c r="AD54" s="40"/>
      <c r="AF54" s="152"/>
    </row>
    <row r="55" spans="1:32" ht="21">
      <c r="A55" s="41"/>
      <c r="B55" s="57" t="s">
        <v>236</v>
      </c>
      <c r="C55" s="58" t="s">
        <v>237</v>
      </c>
      <c r="D55" s="56" t="s">
        <v>120</v>
      </c>
      <c r="E55" s="228"/>
      <c r="F55" s="132"/>
      <c r="G55" s="132"/>
      <c r="H55" s="121"/>
      <c r="I55" s="121"/>
      <c r="J55" s="121"/>
      <c r="K55" s="121"/>
      <c r="L55" s="121"/>
      <c r="M55" s="132"/>
      <c r="N55" s="132"/>
      <c r="O55" s="132"/>
      <c r="P55" s="115"/>
      <c r="Q55" s="115"/>
      <c r="R55" s="115"/>
      <c r="S55" s="115"/>
      <c r="T55" s="115"/>
      <c r="U55" s="115"/>
      <c r="V55" s="115"/>
      <c r="W55" s="115"/>
      <c r="X55" s="115"/>
      <c r="Y55" s="136"/>
      <c r="Z55" s="43">
        <f t="shared" si="4"/>
        <v>0</v>
      </c>
      <c r="AA55" s="44">
        <v>250</v>
      </c>
      <c r="AB55" s="45">
        <f t="shared" si="1"/>
        <v>0</v>
      </c>
      <c r="AD55" s="40"/>
      <c r="AF55" s="152"/>
    </row>
    <row r="56" spans="1:32" ht="21">
      <c r="A56" s="41"/>
      <c r="B56" s="57" t="s">
        <v>238</v>
      </c>
      <c r="C56" s="58" t="s">
        <v>239</v>
      </c>
      <c r="D56" s="56" t="s">
        <v>240</v>
      </c>
      <c r="E56" s="228"/>
      <c r="F56" s="132"/>
      <c r="G56" s="132"/>
      <c r="H56" s="121"/>
      <c r="I56" s="121"/>
      <c r="J56" s="121"/>
      <c r="K56" s="121"/>
      <c r="L56" s="121"/>
      <c r="M56" s="132"/>
      <c r="N56" s="132"/>
      <c r="O56" s="132"/>
      <c r="P56" s="115"/>
      <c r="Q56" s="115"/>
      <c r="R56" s="115"/>
      <c r="S56" s="115"/>
      <c r="T56" s="115"/>
      <c r="U56" s="115"/>
      <c r="V56" s="115"/>
      <c r="W56" s="115"/>
      <c r="X56" s="115"/>
      <c r="Y56" s="136"/>
      <c r="Z56" s="43">
        <f t="shared" si="4"/>
        <v>0</v>
      </c>
      <c r="AA56" s="44">
        <v>218.5</v>
      </c>
      <c r="AB56" s="45">
        <f t="shared" si="1"/>
        <v>0</v>
      </c>
      <c r="AD56" s="40"/>
      <c r="AF56" s="152"/>
    </row>
    <row r="57" spans="1:32" ht="21.6" thickBot="1">
      <c r="A57" s="41"/>
      <c r="B57" s="57" t="s">
        <v>241</v>
      </c>
      <c r="C57" s="77" t="s">
        <v>144</v>
      </c>
      <c r="D57" s="230" t="s">
        <v>143</v>
      </c>
      <c r="E57" s="228"/>
      <c r="F57" s="132"/>
      <c r="G57" s="132"/>
      <c r="H57" s="121"/>
      <c r="I57" s="121"/>
      <c r="J57" s="121"/>
      <c r="K57" s="121"/>
      <c r="L57" s="121"/>
      <c r="M57" s="132"/>
      <c r="N57" s="132"/>
      <c r="O57" s="132"/>
      <c r="P57" s="115"/>
      <c r="Q57" s="115"/>
      <c r="R57" s="115"/>
      <c r="S57" s="115"/>
      <c r="T57" s="115"/>
      <c r="U57" s="115"/>
      <c r="V57" s="115"/>
      <c r="W57" s="115"/>
      <c r="X57" s="115"/>
      <c r="Y57" s="136"/>
      <c r="Z57" s="43">
        <f t="shared" si="4"/>
        <v>0</v>
      </c>
      <c r="AA57" s="44">
        <v>187.5</v>
      </c>
      <c r="AB57" s="45">
        <f t="shared" si="1"/>
        <v>0</v>
      </c>
      <c r="AD57" s="40"/>
      <c r="AF57" s="152"/>
    </row>
    <row r="58" spans="1:32" ht="21.6" thickBot="1">
      <c r="A58" s="41"/>
      <c r="B58" s="234" t="s">
        <v>1</v>
      </c>
      <c r="C58" s="101" t="s">
        <v>22</v>
      </c>
      <c r="D58" s="60" t="s">
        <v>257</v>
      </c>
      <c r="E58" s="103" t="s">
        <v>24</v>
      </c>
      <c r="F58" s="103" t="s">
        <v>25</v>
      </c>
      <c r="G58" s="102" t="s">
        <v>26</v>
      </c>
      <c r="H58" s="103" t="s">
        <v>27</v>
      </c>
      <c r="I58" s="102" t="s">
        <v>28</v>
      </c>
      <c r="J58" s="103" t="s">
        <v>29</v>
      </c>
      <c r="K58" s="102" t="s">
        <v>30</v>
      </c>
      <c r="L58" s="103" t="s">
        <v>31</v>
      </c>
      <c r="M58" s="102" t="s">
        <v>32</v>
      </c>
      <c r="N58" s="103" t="s">
        <v>33</v>
      </c>
      <c r="O58" s="102" t="s">
        <v>34</v>
      </c>
      <c r="P58" s="103" t="s">
        <v>35</v>
      </c>
      <c r="Q58" s="102" t="s">
        <v>36</v>
      </c>
      <c r="R58" s="103" t="s">
        <v>37</v>
      </c>
      <c r="S58" s="102" t="s">
        <v>38</v>
      </c>
      <c r="T58" s="103" t="s">
        <v>39</v>
      </c>
      <c r="U58" s="102" t="s">
        <v>40</v>
      </c>
      <c r="V58" s="60" t="s">
        <v>41</v>
      </c>
      <c r="W58" s="60" t="s">
        <v>90</v>
      </c>
      <c r="X58" s="60" t="s">
        <v>91</v>
      </c>
      <c r="Y58" s="108" t="s">
        <v>119</v>
      </c>
      <c r="Z58" s="60" t="s">
        <v>7</v>
      </c>
      <c r="AA58" s="61" t="s">
        <v>82</v>
      </c>
      <c r="AB58" s="233" t="s">
        <v>8</v>
      </c>
      <c r="AD58" s="40"/>
      <c r="AF58" s="152"/>
    </row>
    <row r="59" spans="1:32" ht="21">
      <c r="A59" s="41"/>
      <c r="B59" s="168" t="s">
        <v>251</v>
      </c>
      <c r="C59" s="182" t="s">
        <v>252</v>
      </c>
      <c r="D59" s="229" t="s">
        <v>253</v>
      </c>
      <c r="E59" s="115"/>
      <c r="F59" s="115"/>
      <c r="G59" s="115"/>
      <c r="H59" s="115"/>
      <c r="I59" s="126"/>
      <c r="J59" s="126"/>
      <c r="K59" s="116"/>
      <c r="L59" s="126"/>
      <c r="M59" s="116"/>
      <c r="N59" s="126"/>
      <c r="O59" s="116"/>
      <c r="P59" s="126"/>
      <c r="Q59" s="116"/>
      <c r="R59" s="116"/>
      <c r="S59" s="116"/>
      <c r="T59" s="116"/>
      <c r="U59" s="116"/>
      <c r="V59" s="126"/>
      <c r="W59" s="115"/>
      <c r="X59" s="115"/>
      <c r="Y59" s="115"/>
      <c r="Z59" s="43">
        <f t="shared" ref="Z59:Z62" si="5">SUM(E59:Y59)</f>
        <v>0</v>
      </c>
      <c r="AA59" s="49">
        <v>500</v>
      </c>
      <c r="AB59" s="45">
        <f t="shared" si="1"/>
        <v>0</v>
      </c>
      <c r="AD59" s="40"/>
      <c r="AF59" s="152"/>
    </row>
    <row r="60" spans="1:32" ht="21">
      <c r="A60" s="41"/>
      <c r="B60" s="57" t="s">
        <v>254</v>
      </c>
      <c r="C60" s="75" t="s">
        <v>255</v>
      </c>
      <c r="D60" s="56" t="s">
        <v>256</v>
      </c>
      <c r="E60" s="115"/>
      <c r="F60" s="115"/>
      <c r="G60" s="115"/>
      <c r="H60" s="115"/>
      <c r="I60" s="126"/>
      <c r="J60" s="126"/>
      <c r="K60" s="116"/>
      <c r="L60" s="126"/>
      <c r="M60" s="116"/>
      <c r="N60" s="126"/>
      <c r="O60" s="116"/>
      <c r="P60" s="126"/>
      <c r="Q60" s="116"/>
      <c r="R60" s="116"/>
      <c r="S60" s="116"/>
      <c r="T60" s="116"/>
      <c r="U60" s="116"/>
      <c r="V60" s="126"/>
      <c r="W60" s="115"/>
      <c r="X60" s="115"/>
      <c r="Y60" s="115"/>
      <c r="Z60" s="43">
        <f t="shared" si="5"/>
        <v>0</v>
      </c>
      <c r="AA60" s="49">
        <v>375</v>
      </c>
      <c r="AB60" s="45">
        <f t="shared" si="1"/>
        <v>0</v>
      </c>
      <c r="AD60" s="40"/>
      <c r="AF60" s="152"/>
    </row>
    <row r="61" spans="1:32" ht="21">
      <c r="A61" s="41"/>
      <c r="B61" s="57" t="s">
        <v>258</v>
      </c>
      <c r="C61" s="75" t="s">
        <v>259</v>
      </c>
      <c r="D61" s="56" t="s">
        <v>260</v>
      </c>
      <c r="E61" s="224"/>
      <c r="F61" s="117"/>
      <c r="G61" s="117"/>
      <c r="H61" s="117"/>
      <c r="I61" s="116"/>
      <c r="J61" s="116"/>
      <c r="K61" s="116"/>
      <c r="L61" s="116"/>
      <c r="M61" s="116"/>
      <c r="N61" s="116"/>
      <c r="O61" s="116"/>
      <c r="P61" s="115"/>
      <c r="Q61" s="115"/>
      <c r="R61" s="115"/>
      <c r="S61" s="115"/>
      <c r="T61" s="115"/>
      <c r="U61" s="115"/>
      <c r="V61" s="115"/>
      <c r="W61" s="115"/>
      <c r="X61" s="115"/>
      <c r="Y61" s="136"/>
      <c r="Z61" s="43">
        <f t="shared" si="5"/>
        <v>0</v>
      </c>
      <c r="AA61" s="49">
        <v>500</v>
      </c>
      <c r="AB61" s="45">
        <f t="shared" si="1"/>
        <v>0</v>
      </c>
      <c r="AD61" s="40"/>
      <c r="AF61" s="152"/>
    </row>
    <row r="62" spans="1:32" ht="21.6" thickBot="1">
      <c r="A62" s="41"/>
      <c r="B62" s="58" t="s">
        <v>261</v>
      </c>
      <c r="C62" s="274" t="s">
        <v>262</v>
      </c>
      <c r="D62" s="189" t="s">
        <v>263</v>
      </c>
      <c r="E62" s="118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5"/>
      <c r="Q62" s="115"/>
      <c r="R62" s="115"/>
      <c r="S62" s="115"/>
      <c r="T62" s="115"/>
      <c r="U62" s="115"/>
      <c r="V62" s="115"/>
      <c r="W62" s="115"/>
      <c r="X62" s="115"/>
      <c r="Y62" s="136"/>
      <c r="Z62" s="43">
        <f t="shared" si="5"/>
        <v>0</v>
      </c>
      <c r="AA62" s="213">
        <v>375</v>
      </c>
      <c r="AB62" s="45">
        <f t="shared" si="1"/>
        <v>0</v>
      </c>
      <c r="AD62" s="40"/>
      <c r="AF62" s="152"/>
    </row>
    <row r="63" spans="1:32" s="59" customFormat="1" ht="21.6" thickBot="1">
      <c r="B63" s="101" t="s">
        <v>1</v>
      </c>
      <c r="C63" s="101" t="s">
        <v>22</v>
      </c>
      <c r="D63" s="60" t="s">
        <v>86</v>
      </c>
      <c r="E63" s="103" t="s">
        <v>24</v>
      </c>
      <c r="F63" s="103" t="s">
        <v>25</v>
      </c>
      <c r="G63" s="102" t="s">
        <v>26</v>
      </c>
      <c r="H63" s="103" t="s">
        <v>27</v>
      </c>
      <c r="I63" s="102" t="s">
        <v>28</v>
      </c>
      <c r="J63" s="103" t="s">
        <v>29</v>
      </c>
      <c r="K63" s="102" t="s">
        <v>30</v>
      </c>
      <c r="L63" s="103" t="s">
        <v>31</v>
      </c>
      <c r="M63" s="102" t="s">
        <v>32</v>
      </c>
      <c r="N63" s="103" t="s">
        <v>33</v>
      </c>
      <c r="O63" s="102" t="s">
        <v>34</v>
      </c>
      <c r="P63" s="103" t="s">
        <v>35</v>
      </c>
      <c r="Q63" s="102" t="s">
        <v>36</v>
      </c>
      <c r="R63" s="103" t="s">
        <v>37</v>
      </c>
      <c r="S63" s="102" t="s">
        <v>38</v>
      </c>
      <c r="T63" s="103" t="s">
        <v>39</v>
      </c>
      <c r="U63" s="102" t="s">
        <v>40</v>
      </c>
      <c r="V63" s="60" t="s">
        <v>41</v>
      </c>
      <c r="W63" s="60" t="s">
        <v>90</v>
      </c>
      <c r="X63" s="60" t="s">
        <v>91</v>
      </c>
      <c r="Y63" s="108" t="s">
        <v>119</v>
      </c>
      <c r="Z63" s="60" t="s">
        <v>7</v>
      </c>
      <c r="AA63" s="61" t="s">
        <v>82</v>
      </c>
      <c r="AB63" s="62" t="s">
        <v>8</v>
      </c>
      <c r="AD63" s="40"/>
      <c r="AF63" s="151" t="s">
        <v>82</v>
      </c>
    </row>
    <row r="64" spans="1:32" ht="21">
      <c r="B64" s="236" t="s">
        <v>264</v>
      </c>
      <c r="C64" s="75" t="s">
        <v>148</v>
      </c>
      <c r="D64" s="97" t="s">
        <v>280</v>
      </c>
      <c r="E64" s="115"/>
      <c r="F64" s="115"/>
      <c r="G64" s="115"/>
      <c r="H64" s="115"/>
      <c r="I64" s="127"/>
      <c r="J64" s="127"/>
      <c r="K64" s="127"/>
      <c r="L64" s="127"/>
      <c r="M64" s="117"/>
      <c r="N64" s="117"/>
      <c r="O64" s="117"/>
      <c r="P64" s="117"/>
      <c r="Q64" s="117"/>
      <c r="R64" s="127"/>
      <c r="S64" s="117"/>
      <c r="T64" s="127"/>
      <c r="U64" s="117"/>
      <c r="V64" s="127"/>
      <c r="W64" s="127"/>
      <c r="X64" s="127"/>
      <c r="Y64" s="127"/>
      <c r="Z64" s="43">
        <f t="shared" ref="Z64:Z71" si="6">SUM(E64:Y64)</f>
        <v>0</v>
      </c>
      <c r="AA64" s="44">
        <v>250</v>
      </c>
      <c r="AB64" s="45">
        <f t="shared" si="1"/>
        <v>0</v>
      </c>
      <c r="AD64" s="40"/>
      <c r="AF64" s="152">
        <v>267</v>
      </c>
    </row>
    <row r="65" spans="2:32" ht="21">
      <c r="B65" s="190" t="s">
        <v>265</v>
      </c>
      <c r="C65" s="75" t="s">
        <v>149</v>
      </c>
      <c r="D65" s="97" t="s">
        <v>281</v>
      </c>
      <c r="E65" s="115"/>
      <c r="F65" s="115"/>
      <c r="G65" s="115"/>
      <c r="H65" s="115"/>
      <c r="I65" s="127"/>
      <c r="J65" s="127"/>
      <c r="K65" s="127"/>
      <c r="L65" s="127"/>
      <c r="M65" s="117"/>
      <c r="N65" s="117"/>
      <c r="O65" s="117"/>
      <c r="P65" s="117"/>
      <c r="Q65" s="117"/>
      <c r="R65" s="127"/>
      <c r="S65" s="117"/>
      <c r="T65" s="127"/>
      <c r="U65" s="117"/>
      <c r="V65" s="127"/>
      <c r="W65" s="127"/>
      <c r="X65" s="127"/>
      <c r="Y65" s="127"/>
      <c r="Z65" s="43">
        <f t="shared" si="6"/>
        <v>0</v>
      </c>
      <c r="AA65" s="44">
        <v>156</v>
      </c>
      <c r="AB65" s="45">
        <f t="shared" si="1"/>
        <v>0</v>
      </c>
      <c r="AD65" s="40"/>
      <c r="AF65" s="152">
        <v>167</v>
      </c>
    </row>
    <row r="66" spans="2:32" ht="21">
      <c r="B66" s="191" t="s">
        <v>266</v>
      </c>
      <c r="C66" s="75" t="s">
        <v>150</v>
      </c>
      <c r="D66" s="98" t="s">
        <v>282</v>
      </c>
      <c r="E66" s="115"/>
      <c r="F66" s="115"/>
      <c r="G66" s="115"/>
      <c r="H66" s="115"/>
      <c r="I66" s="127"/>
      <c r="J66" s="127"/>
      <c r="K66" s="127"/>
      <c r="L66" s="127"/>
      <c r="M66" s="117"/>
      <c r="N66" s="117"/>
      <c r="O66" s="117"/>
      <c r="P66" s="117"/>
      <c r="Q66" s="117"/>
      <c r="R66" s="127"/>
      <c r="S66" s="117"/>
      <c r="T66" s="127"/>
      <c r="U66" s="117"/>
      <c r="V66" s="127"/>
      <c r="W66" s="127"/>
      <c r="X66" s="127"/>
      <c r="Y66" s="127"/>
      <c r="Z66" s="43">
        <f t="shared" si="6"/>
        <v>0</v>
      </c>
      <c r="AA66" s="44">
        <v>125</v>
      </c>
      <c r="AB66" s="45">
        <f t="shared" si="1"/>
        <v>0</v>
      </c>
      <c r="AD66" s="40"/>
      <c r="AF66" s="152">
        <v>133</v>
      </c>
    </row>
    <row r="67" spans="2:32" ht="21">
      <c r="B67" s="190" t="s">
        <v>267</v>
      </c>
      <c r="C67" s="75" t="s">
        <v>151</v>
      </c>
      <c r="D67" s="98" t="s">
        <v>147</v>
      </c>
      <c r="E67" s="115"/>
      <c r="F67" s="115"/>
      <c r="G67" s="115"/>
      <c r="H67" s="115"/>
      <c r="I67" s="127"/>
      <c r="J67" s="127"/>
      <c r="K67" s="127"/>
      <c r="L67" s="127"/>
      <c r="M67" s="117"/>
      <c r="N67" s="117"/>
      <c r="O67" s="117"/>
      <c r="P67" s="117"/>
      <c r="Q67" s="117"/>
      <c r="R67" s="127"/>
      <c r="S67" s="117"/>
      <c r="T67" s="127"/>
      <c r="U67" s="117"/>
      <c r="V67" s="127"/>
      <c r="W67" s="127"/>
      <c r="X67" s="127"/>
      <c r="Y67" s="127"/>
      <c r="Z67" s="43">
        <f t="shared" si="6"/>
        <v>0</v>
      </c>
      <c r="AA67" s="44">
        <v>112</v>
      </c>
      <c r="AB67" s="45">
        <f t="shared" si="1"/>
        <v>0</v>
      </c>
      <c r="AD67" s="40"/>
      <c r="AF67" s="152">
        <v>102</v>
      </c>
    </row>
    <row r="68" spans="2:32" ht="21">
      <c r="B68" s="190" t="s">
        <v>268</v>
      </c>
      <c r="C68" s="75" t="s">
        <v>269</v>
      </c>
      <c r="D68" s="98" t="s">
        <v>270</v>
      </c>
      <c r="E68" s="127"/>
      <c r="F68" s="127"/>
      <c r="G68" s="127"/>
      <c r="H68" s="127"/>
      <c r="I68" s="127"/>
      <c r="J68" s="127"/>
      <c r="K68" s="127"/>
      <c r="L68" s="127"/>
      <c r="M68" s="117"/>
      <c r="N68" s="117"/>
      <c r="O68" s="117"/>
      <c r="P68" s="115"/>
      <c r="Q68" s="115"/>
      <c r="R68" s="115"/>
      <c r="S68" s="115"/>
      <c r="T68" s="115"/>
      <c r="U68" s="115"/>
      <c r="V68" s="115"/>
      <c r="W68" s="219"/>
      <c r="X68" s="219"/>
      <c r="Y68" s="220"/>
      <c r="Z68" s="43">
        <f t="shared" si="6"/>
        <v>0</v>
      </c>
      <c r="AA68" s="44">
        <v>218.5</v>
      </c>
      <c r="AB68" s="45">
        <f t="shared" si="1"/>
        <v>0</v>
      </c>
      <c r="AD68" s="40"/>
      <c r="AF68" s="152">
        <v>233</v>
      </c>
    </row>
    <row r="69" spans="2:32" ht="21">
      <c r="B69" s="53" t="s">
        <v>271</v>
      </c>
      <c r="C69" s="75" t="s">
        <v>152</v>
      </c>
      <c r="D69" s="99" t="s">
        <v>283</v>
      </c>
      <c r="E69" s="127"/>
      <c r="F69" s="127"/>
      <c r="G69" s="127"/>
      <c r="H69" s="117"/>
      <c r="I69" s="117"/>
      <c r="J69" s="117"/>
      <c r="K69" s="117"/>
      <c r="L69" s="117"/>
      <c r="M69" s="127"/>
      <c r="N69" s="127"/>
      <c r="O69" s="127"/>
      <c r="P69" s="115"/>
      <c r="Q69" s="115"/>
      <c r="R69" s="115"/>
      <c r="S69" s="115"/>
      <c r="T69" s="115"/>
      <c r="U69" s="115"/>
      <c r="V69" s="115"/>
      <c r="W69" s="219"/>
      <c r="X69" s="219"/>
      <c r="Y69" s="220"/>
      <c r="Z69" s="43">
        <f t="shared" si="6"/>
        <v>0</v>
      </c>
      <c r="AA69" s="44">
        <v>156</v>
      </c>
      <c r="AB69" s="45">
        <f t="shared" si="1"/>
        <v>0</v>
      </c>
      <c r="AD69" s="40"/>
      <c r="AF69" s="152">
        <v>167</v>
      </c>
    </row>
    <row r="70" spans="2:32" ht="21">
      <c r="B70" s="56" t="s">
        <v>272</v>
      </c>
      <c r="C70" s="75" t="s">
        <v>153</v>
      </c>
      <c r="D70" s="173" t="s">
        <v>284</v>
      </c>
      <c r="E70" s="132"/>
      <c r="F70" s="132"/>
      <c r="G70" s="132"/>
      <c r="H70" s="121"/>
      <c r="I70" s="121"/>
      <c r="J70" s="121"/>
      <c r="K70" s="121"/>
      <c r="L70" s="121"/>
      <c r="M70" s="132"/>
      <c r="N70" s="132"/>
      <c r="O70" s="132"/>
      <c r="P70" s="115"/>
      <c r="Q70" s="115"/>
      <c r="R70" s="115"/>
      <c r="S70" s="115"/>
      <c r="T70" s="115"/>
      <c r="U70" s="115"/>
      <c r="V70" s="115"/>
      <c r="W70" s="219"/>
      <c r="X70" s="219"/>
      <c r="Y70" s="220"/>
      <c r="Z70" s="43">
        <f t="shared" si="6"/>
        <v>0</v>
      </c>
      <c r="AA70" s="44">
        <v>125</v>
      </c>
      <c r="AB70" s="45">
        <f t="shared" si="1"/>
        <v>0</v>
      </c>
      <c r="AD70" s="40"/>
      <c r="AF70" s="152">
        <v>133</v>
      </c>
    </row>
    <row r="71" spans="2:32" ht="21.6" thickBot="1">
      <c r="B71" s="230" t="s">
        <v>273</v>
      </c>
      <c r="C71" s="75" t="s">
        <v>154</v>
      </c>
      <c r="D71" s="100" t="s">
        <v>285</v>
      </c>
      <c r="E71" s="129"/>
      <c r="F71" s="129"/>
      <c r="G71" s="129"/>
      <c r="H71" s="137"/>
      <c r="I71" s="137"/>
      <c r="J71" s="137"/>
      <c r="K71" s="137"/>
      <c r="L71" s="129"/>
      <c r="M71" s="129"/>
      <c r="N71" s="129"/>
      <c r="O71" s="129"/>
      <c r="P71" s="140"/>
      <c r="Q71" s="140"/>
      <c r="R71" s="140"/>
      <c r="S71" s="140"/>
      <c r="T71" s="140"/>
      <c r="U71" s="140"/>
      <c r="V71" s="140"/>
      <c r="W71" s="27"/>
      <c r="X71" s="27"/>
      <c r="Y71" s="28"/>
      <c r="Z71" s="43">
        <f t="shared" si="6"/>
        <v>0</v>
      </c>
      <c r="AA71" s="44">
        <v>112</v>
      </c>
      <c r="AB71" s="45">
        <f t="shared" si="1"/>
        <v>0</v>
      </c>
      <c r="AD71" s="40"/>
      <c r="AF71" s="152">
        <v>102</v>
      </c>
    </row>
    <row r="72" spans="2:32" ht="24.6" thickBot="1">
      <c r="B72" s="365" t="s">
        <v>43</v>
      </c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60"/>
    </row>
    <row r="73" spans="2:32" ht="21" thickBot="1">
      <c r="B73" s="234" t="s">
        <v>1</v>
      </c>
      <c r="C73" s="234" t="s">
        <v>22</v>
      </c>
      <c r="D73" s="235" t="s">
        <v>87</v>
      </c>
      <c r="E73" s="336" t="s">
        <v>78</v>
      </c>
      <c r="F73" s="337"/>
      <c r="G73" s="337"/>
      <c r="H73" s="337"/>
      <c r="I73" s="337"/>
      <c r="J73" s="337"/>
      <c r="K73" s="338"/>
      <c r="L73" s="204"/>
      <c r="M73" s="60" t="s">
        <v>73</v>
      </c>
      <c r="N73" s="60" t="s">
        <v>10</v>
      </c>
      <c r="O73" s="60" t="s">
        <v>121</v>
      </c>
      <c r="P73" s="60" t="s">
        <v>2</v>
      </c>
      <c r="Q73" s="60" t="s">
        <v>3</v>
      </c>
      <c r="R73" s="60" t="s">
        <v>71</v>
      </c>
      <c r="S73" s="60" t="s">
        <v>4</v>
      </c>
      <c r="T73" s="60" t="s">
        <v>72</v>
      </c>
      <c r="U73" s="60" t="s">
        <v>5</v>
      </c>
      <c r="V73" s="60" t="s">
        <v>9</v>
      </c>
      <c r="W73" s="60" t="s">
        <v>312</v>
      </c>
      <c r="X73" s="60" t="s">
        <v>13</v>
      </c>
      <c r="Y73" s="60" t="s">
        <v>14</v>
      </c>
      <c r="Z73" s="240" t="s">
        <v>7</v>
      </c>
      <c r="AA73" s="241" t="s">
        <v>82</v>
      </c>
      <c r="AB73" s="242" t="s">
        <v>8</v>
      </c>
      <c r="AF73" s="151" t="s">
        <v>82</v>
      </c>
    </row>
    <row r="74" spans="2:32" ht="21">
      <c r="B74" s="168" t="s">
        <v>286</v>
      </c>
      <c r="C74" s="168" t="s">
        <v>287</v>
      </c>
      <c r="D74" s="237" t="s">
        <v>288</v>
      </c>
      <c r="E74" s="379" t="s">
        <v>122</v>
      </c>
      <c r="F74" s="379"/>
      <c r="G74" s="379"/>
      <c r="H74" s="379"/>
      <c r="I74" s="379"/>
      <c r="J74" s="379"/>
      <c r="K74" s="380"/>
      <c r="L74" s="204"/>
      <c r="M74" s="204"/>
      <c r="N74" s="204"/>
      <c r="O74" s="204"/>
      <c r="P74" s="204"/>
      <c r="Q74" s="204"/>
      <c r="R74" s="204"/>
      <c r="S74" s="204"/>
      <c r="T74" s="204"/>
      <c r="U74" s="127"/>
      <c r="V74" s="204"/>
      <c r="W74" s="127"/>
      <c r="X74" s="127"/>
      <c r="Y74" s="246"/>
      <c r="Z74" s="231">
        <f t="shared" ref="Z74:Z82" si="7">SUM(L74:Y74)</f>
        <v>0</v>
      </c>
      <c r="AA74" s="243">
        <v>687</v>
      </c>
      <c r="AB74" s="244">
        <f t="shared" ref="AB74:AB82" si="8">Z74*AA74</f>
        <v>0</v>
      </c>
      <c r="AF74" s="152">
        <v>745</v>
      </c>
    </row>
    <row r="75" spans="2:32" ht="21">
      <c r="B75" s="57" t="s">
        <v>289</v>
      </c>
      <c r="C75" s="57" t="s">
        <v>290</v>
      </c>
      <c r="D75" s="238" t="s">
        <v>291</v>
      </c>
      <c r="E75" s="366" t="s">
        <v>122</v>
      </c>
      <c r="F75" s="366"/>
      <c r="G75" s="366"/>
      <c r="H75" s="366"/>
      <c r="I75" s="366"/>
      <c r="J75" s="366"/>
      <c r="K75" s="367"/>
      <c r="L75" s="204"/>
      <c r="M75" s="204"/>
      <c r="N75" s="204"/>
      <c r="O75" s="127"/>
      <c r="P75" s="204"/>
      <c r="Q75" s="127"/>
      <c r="R75" s="204"/>
      <c r="S75" s="127"/>
      <c r="T75" s="204"/>
      <c r="U75" s="127"/>
      <c r="V75" s="204"/>
      <c r="W75" s="204"/>
      <c r="X75" s="204"/>
      <c r="Y75" s="204"/>
      <c r="Z75" s="232">
        <f t="shared" si="7"/>
        <v>0</v>
      </c>
      <c r="AA75" s="49">
        <v>687</v>
      </c>
      <c r="AB75" s="177">
        <f t="shared" si="8"/>
        <v>0</v>
      </c>
      <c r="AF75" s="152">
        <v>745</v>
      </c>
    </row>
    <row r="76" spans="2:32" ht="21">
      <c r="B76" s="57" t="s">
        <v>292</v>
      </c>
      <c r="C76" s="57" t="s">
        <v>293</v>
      </c>
      <c r="D76" s="238" t="s">
        <v>294</v>
      </c>
      <c r="E76" s="368" t="s">
        <v>123</v>
      </c>
      <c r="F76" s="368"/>
      <c r="G76" s="368"/>
      <c r="H76" s="368"/>
      <c r="I76" s="368"/>
      <c r="J76" s="368"/>
      <c r="K76" s="369"/>
      <c r="L76" s="204"/>
      <c r="M76" s="204"/>
      <c r="N76" s="204"/>
      <c r="O76" s="204"/>
      <c r="P76" s="127"/>
      <c r="Q76" s="204"/>
      <c r="R76" s="127"/>
      <c r="S76" s="204"/>
      <c r="T76" s="127"/>
      <c r="U76" s="204"/>
      <c r="V76" s="127"/>
      <c r="W76" s="204"/>
      <c r="X76" s="127"/>
      <c r="Y76" s="204"/>
      <c r="Z76" s="232">
        <f t="shared" si="7"/>
        <v>0</v>
      </c>
      <c r="AA76" s="49">
        <v>625</v>
      </c>
      <c r="AB76" s="177">
        <f t="shared" si="8"/>
        <v>0</v>
      </c>
      <c r="AF76" s="152">
        <v>545</v>
      </c>
    </row>
    <row r="77" spans="2:32" ht="21">
      <c r="B77" s="57" t="s">
        <v>295</v>
      </c>
      <c r="C77" s="57" t="s">
        <v>296</v>
      </c>
      <c r="D77" s="238" t="s">
        <v>155</v>
      </c>
      <c r="E77" s="368" t="s">
        <v>123</v>
      </c>
      <c r="F77" s="368"/>
      <c r="G77" s="368"/>
      <c r="H77" s="368"/>
      <c r="I77" s="368"/>
      <c r="J77" s="368"/>
      <c r="K77" s="369"/>
      <c r="L77" s="204"/>
      <c r="M77" s="204"/>
      <c r="N77" s="204"/>
      <c r="O77" s="204"/>
      <c r="P77" s="127"/>
      <c r="Q77" s="204"/>
      <c r="R77" s="127"/>
      <c r="S77" s="204"/>
      <c r="T77" s="127"/>
      <c r="U77" s="204"/>
      <c r="V77" s="127"/>
      <c r="W77" s="204"/>
      <c r="X77" s="127"/>
      <c r="Y77" s="204"/>
      <c r="Z77" s="232">
        <f t="shared" si="7"/>
        <v>0</v>
      </c>
      <c r="AA77" s="49">
        <v>625</v>
      </c>
      <c r="AB77" s="177">
        <f t="shared" si="8"/>
        <v>0</v>
      </c>
      <c r="AF77" s="152">
        <v>680</v>
      </c>
    </row>
    <row r="78" spans="2:32" ht="21">
      <c r="B78" s="57" t="s">
        <v>297</v>
      </c>
      <c r="C78" s="57" t="s">
        <v>298</v>
      </c>
      <c r="D78" s="238" t="s">
        <v>299</v>
      </c>
      <c r="E78" s="276" t="s">
        <v>123</v>
      </c>
      <c r="F78" s="277"/>
      <c r="G78" s="277"/>
      <c r="H78" s="277"/>
      <c r="I78" s="277"/>
      <c r="J78" s="277"/>
      <c r="K78" s="278"/>
      <c r="L78" s="204"/>
      <c r="M78" s="204"/>
      <c r="N78" s="204"/>
      <c r="O78" s="204"/>
      <c r="P78" s="127"/>
      <c r="Q78" s="204"/>
      <c r="R78" s="127"/>
      <c r="S78" s="204"/>
      <c r="T78" s="127"/>
      <c r="U78" s="204"/>
      <c r="V78" s="127"/>
      <c r="W78" s="204"/>
      <c r="X78" s="127"/>
      <c r="Y78" s="204"/>
      <c r="Z78" s="232">
        <f t="shared" si="7"/>
        <v>0</v>
      </c>
      <c r="AA78" s="49">
        <v>625</v>
      </c>
      <c r="AB78" s="177">
        <f t="shared" si="8"/>
        <v>0</v>
      </c>
      <c r="AF78" s="152">
        <v>680</v>
      </c>
    </row>
    <row r="79" spans="2:32" ht="21">
      <c r="B79" s="57" t="s">
        <v>300</v>
      </c>
      <c r="C79" s="57" t="s">
        <v>301</v>
      </c>
      <c r="D79" s="238" t="s">
        <v>302</v>
      </c>
      <c r="E79" s="276" t="s">
        <v>124</v>
      </c>
      <c r="F79" s="277"/>
      <c r="G79" s="277"/>
      <c r="H79" s="277"/>
      <c r="I79" s="277"/>
      <c r="J79" s="277"/>
      <c r="K79" s="278"/>
      <c r="L79" s="204"/>
      <c r="M79" s="204"/>
      <c r="N79" s="204"/>
      <c r="O79" s="127"/>
      <c r="P79" s="204"/>
      <c r="Q79" s="127"/>
      <c r="R79" s="204"/>
      <c r="S79" s="127"/>
      <c r="T79" s="204"/>
      <c r="U79" s="127"/>
      <c r="V79" s="204"/>
      <c r="W79" s="127"/>
      <c r="X79" s="127"/>
      <c r="Y79" s="204"/>
      <c r="Z79" s="232">
        <f t="shared" si="7"/>
        <v>0</v>
      </c>
      <c r="AA79" s="49">
        <v>562</v>
      </c>
      <c r="AB79" s="177">
        <f t="shared" si="8"/>
        <v>0</v>
      </c>
      <c r="AF79" s="152">
        <v>680</v>
      </c>
    </row>
    <row r="80" spans="2:32" ht="21">
      <c r="B80" s="57" t="s">
        <v>303</v>
      </c>
      <c r="C80" s="57" t="s">
        <v>304</v>
      </c>
      <c r="D80" s="238" t="s">
        <v>305</v>
      </c>
      <c r="E80" s="276" t="s">
        <v>125</v>
      </c>
      <c r="F80" s="277"/>
      <c r="G80" s="277"/>
      <c r="H80" s="277"/>
      <c r="I80" s="277"/>
      <c r="J80" s="277"/>
      <c r="K80" s="278"/>
      <c r="L80" s="204"/>
      <c r="M80" s="204"/>
      <c r="N80" s="127"/>
      <c r="O80" s="204"/>
      <c r="P80" s="127"/>
      <c r="Q80" s="204"/>
      <c r="R80" s="127"/>
      <c r="S80" s="204"/>
      <c r="T80" s="127"/>
      <c r="U80" s="204"/>
      <c r="V80" s="127"/>
      <c r="W80" s="204"/>
      <c r="X80" s="204"/>
      <c r="Y80" s="204"/>
      <c r="Z80" s="232">
        <f t="shared" si="7"/>
        <v>0</v>
      </c>
      <c r="AA80" s="49">
        <v>375</v>
      </c>
      <c r="AB80" s="177">
        <f t="shared" si="8"/>
        <v>0</v>
      </c>
      <c r="AF80" s="152"/>
    </row>
    <row r="81" spans="1:43" ht="21">
      <c r="B81" s="57" t="s">
        <v>306</v>
      </c>
      <c r="C81" s="57" t="s">
        <v>307</v>
      </c>
      <c r="D81" s="238" t="s">
        <v>308</v>
      </c>
      <c r="E81" s="276" t="s">
        <v>125</v>
      </c>
      <c r="F81" s="277"/>
      <c r="G81" s="277"/>
      <c r="H81" s="277"/>
      <c r="I81" s="277"/>
      <c r="J81" s="277"/>
      <c r="K81" s="278"/>
      <c r="L81" s="204"/>
      <c r="M81" s="127"/>
      <c r="N81" s="127"/>
      <c r="O81" s="204"/>
      <c r="P81" s="127"/>
      <c r="Q81" s="204"/>
      <c r="R81" s="127"/>
      <c r="S81" s="204"/>
      <c r="T81" s="127"/>
      <c r="U81" s="204"/>
      <c r="V81" s="127"/>
      <c r="W81" s="204"/>
      <c r="X81" s="204"/>
      <c r="Y81" s="204"/>
      <c r="Z81" s="232">
        <f t="shared" si="7"/>
        <v>0</v>
      </c>
      <c r="AA81" s="49">
        <v>315</v>
      </c>
      <c r="AB81" s="177">
        <f t="shared" si="8"/>
        <v>0</v>
      </c>
      <c r="AF81" s="152"/>
    </row>
    <row r="82" spans="1:43" ht="21.6" thickBot="1">
      <c r="B82" s="77" t="s">
        <v>309</v>
      </c>
      <c r="C82" s="77" t="s">
        <v>310</v>
      </c>
      <c r="D82" s="239" t="s">
        <v>311</v>
      </c>
      <c r="E82" s="370" t="s">
        <v>125</v>
      </c>
      <c r="F82" s="371"/>
      <c r="G82" s="371"/>
      <c r="H82" s="371"/>
      <c r="I82" s="371"/>
      <c r="J82" s="371"/>
      <c r="K82" s="372"/>
      <c r="L82" s="204"/>
      <c r="M82" s="127"/>
      <c r="N82" s="127"/>
      <c r="O82" s="204"/>
      <c r="P82" s="127"/>
      <c r="Q82" s="204"/>
      <c r="R82" s="127"/>
      <c r="S82" s="204"/>
      <c r="T82" s="127"/>
      <c r="U82" s="204"/>
      <c r="V82" s="127"/>
      <c r="W82" s="204"/>
      <c r="X82" s="204"/>
      <c r="Y82" s="204"/>
      <c r="Z82" s="178">
        <f t="shared" si="7"/>
        <v>0</v>
      </c>
      <c r="AA82" s="179">
        <v>250</v>
      </c>
      <c r="AB82" s="180">
        <f t="shared" si="8"/>
        <v>0</v>
      </c>
      <c r="AF82" s="152">
        <v>610</v>
      </c>
    </row>
    <row r="83" spans="1:43" ht="21.6" thickBot="1">
      <c r="B83" s="101" t="s">
        <v>1</v>
      </c>
      <c r="C83" s="101" t="s">
        <v>22</v>
      </c>
      <c r="D83" s="60" t="s">
        <v>387</v>
      </c>
      <c r="E83" s="336" t="s">
        <v>78</v>
      </c>
      <c r="F83" s="337"/>
      <c r="G83" s="337"/>
      <c r="H83" s="337"/>
      <c r="I83" s="337"/>
      <c r="J83" s="337"/>
      <c r="K83" s="338"/>
      <c r="L83" s="29"/>
      <c r="M83" s="102">
        <v>138</v>
      </c>
      <c r="N83" s="103" t="s">
        <v>73</v>
      </c>
      <c r="O83" s="102" t="s">
        <v>10</v>
      </c>
      <c r="P83" s="102" t="s">
        <v>121</v>
      </c>
      <c r="Q83" s="102" t="s">
        <v>2</v>
      </c>
      <c r="R83" s="102" t="s">
        <v>3</v>
      </c>
      <c r="S83" s="106" t="s">
        <v>71</v>
      </c>
      <c r="T83" s="102" t="s">
        <v>4</v>
      </c>
      <c r="U83" s="102" t="s">
        <v>72</v>
      </c>
      <c r="V83" s="29"/>
      <c r="W83" s="29"/>
      <c r="X83" s="29"/>
      <c r="Y83" s="159"/>
      <c r="Z83" s="108" t="s">
        <v>7</v>
      </c>
      <c r="AA83" s="61" t="s">
        <v>82</v>
      </c>
      <c r="AB83" s="109" t="s">
        <v>8</v>
      </c>
      <c r="AF83" s="151" t="s">
        <v>82</v>
      </c>
    </row>
    <row r="84" spans="1:43" ht="20.25" customHeight="1">
      <c r="A84" s="181"/>
      <c r="B84" s="182" t="s">
        <v>363</v>
      </c>
      <c r="C84" s="63" t="s">
        <v>364</v>
      </c>
      <c r="D84" s="42" t="s">
        <v>126</v>
      </c>
      <c r="E84" s="390" t="s">
        <v>127</v>
      </c>
      <c r="F84" s="379"/>
      <c r="G84" s="379"/>
      <c r="H84" s="379"/>
      <c r="I84" s="379"/>
      <c r="J84" s="379"/>
      <c r="K84" s="380"/>
      <c r="L84" s="204"/>
      <c r="M84" s="204"/>
      <c r="N84" s="204"/>
      <c r="O84" s="127"/>
      <c r="P84" s="127"/>
      <c r="Q84" s="204"/>
      <c r="R84" s="127"/>
      <c r="S84" s="204"/>
      <c r="T84" s="127"/>
      <c r="U84" s="204"/>
      <c r="V84" s="204"/>
      <c r="W84" s="204"/>
      <c r="X84" s="204"/>
      <c r="Y84" s="204"/>
      <c r="Z84" s="43">
        <f>SUM(L84:Y84)</f>
        <v>0</v>
      </c>
      <c r="AA84" s="49">
        <v>625</v>
      </c>
      <c r="AB84" s="64">
        <f>Z84*AA84</f>
        <v>0</v>
      </c>
      <c r="AF84" s="152">
        <v>680</v>
      </c>
    </row>
    <row r="85" spans="1:43" ht="20.25" customHeight="1">
      <c r="A85" s="181"/>
      <c r="B85" s="75" t="s">
        <v>365</v>
      </c>
      <c r="C85" s="66" t="s">
        <v>366</v>
      </c>
      <c r="D85" s="48" t="s">
        <v>128</v>
      </c>
      <c r="E85" s="279" t="s">
        <v>127</v>
      </c>
      <c r="F85" s="280"/>
      <c r="G85" s="280"/>
      <c r="H85" s="280"/>
      <c r="I85" s="280"/>
      <c r="J85" s="280"/>
      <c r="K85" s="281"/>
      <c r="L85" s="204"/>
      <c r="M85" s="204"/>
      <c r="N85" s="127"/>
      <c r="O85" s="127"/>
      <c r="P85" s="204"/>
      <c r="Q85" s="127"/>
      <c r="R85" s="204"/>
      <c r="S85" s="127"/>
      <c r="T85" s="204"/>
      <c r="U85" s="127"/>
      <c r="V85" s="204"/>
      <c r="W85" s="204"/>
      <c r="X85" s="204"/>
      <c r="Y85" s="204"/>
      <c r="Z85" s="43">
        <f>SUM(L85:Y85)</f>
        <v>0</v>
      </c>
      <c r="AA85" s="49">
        <v>562</v>
      </c>
      <c r="AB85" s="64">
        <f>Z85*AA85</f>
        <v>0</v>
      </c>
      <c r="AF85" s="152">
        <v>610</v>
      </c>
    </row>
    <row r="86" spans="1:43" ht="20.25" customHeight="1">
      <c r="A86" s="181"/>
      <c r="B86" s="75" t="s">
        <v>367</v>
      </c>
      <c r="C86" s="66" t="s">
        <v>368</v>
      </c>
      <c r="D86" s="48" t="s">
        <v>129</v>
      </c>
      <c r="E86" s="279" t="s">
        <v>125</v>
      </c>
      <c r="F86" s="280"/>
      <c r="G86" s="280"/>
      <c r="H86" s="280"/>
      <c r="I86" s="280"/>
      <c r="J86" s="280"/>
      <c r="K86" s="281"/>
      <c r="L86" s="204"/>
      <c r="M86" s="204"/>
      <c r="N86" s="127"/>
      <c r="O86" s="127"/>
      <c r="P86" s="204"/>
      <c r="Q86" s="127"/>
      <c r="R86" s="204"/>
      <c r="S86" s="127"/>
      <c r="T86" s="204"/>
      <c r="U86" s="127"/>
      <c r="V86" s="204"/>
      <c r="W86" s="204"/>
      <c r="X86" s="204"/>
      <c r="Y86" s="204"/>
      <c r="Z86" s="43">
        <f>SUM(L86:Y86)</f>
        <v>0</v>
      </c>
      <c r="AA86" s="49">
        <v>437</v>
      </c>
      <c r="AB86" s="64">
        <f>Z86*AA86</f>
        <v>0</v>
      </c>
      <c r="AF86" s="152">
        <v>545</v>
      </c>
      <c r="AI86" s="183"/>
      <c r="AJ86" s="183"/>
      <c r="AK86" s="183"/>
      <c r="AL86" s="183"/>
      <c r="AM86" s="183"/>
      <c r="AN86" s="183"/>
      <c r="AO86" s="183"/>
      <c r="AP86" s="183"/>
      <c r="AQ86" s="183"/>
    </row>
    <row r="87" spans="1:43" ht="20.25" customHeight="1">
      <c r="A87" s="181"/>
      <c r="B87" s="75" t="s">
        <v>369</v>
      </c>
      <c r="C87" s="174" t="s">
        <v>370</v>
      </c>
      <c r="D87" s="65" t="s">
        <v>371</v>
      </c>
      <c r="E87" s="279" t="s">
        <v>125</v>
      </c>
      <c r="F87" s="280"/>
      <c r="G87" s="280"/>
      <c r="H87" s="280"/>
      <c r="I87" s="280"/>
      <c r="J87" s="280"/>
      <c r="K87" s="281"/>
      <c r="L87" s="204"/>
      <c r="M87" s="127"/>
      <c r="N87" s="127"/>
      <c r="O87" s="127"/>
      <c r="P87" s="204"/>
      <c r="Q87" s="127"/>
      <c r="R87" s="204"/>
      <c r="S87" s="127"/>
      <c r="T87" s="204"/>
      <c r="U87" s="127"/>
      <c r="V87" s="204"/>
      <c r="W87" s="204"/>
      <c r="X87" s="204"/>
      <c r="Y87" s="204"/>
      <c r="Z87" s="43">
        <f>SUM(L87:Y87)</f>
        <v>0</v>
      </c>
      <c r="AA87" s="49">
        <v>315</v>
      </c>
      <c r="AB87" s="64">
        <f>Z87*AA87</f>
        <v>0</v>
      </c>
      <c r="AF87" s="152">
        <v>475</v>
      </c>
      <c r="AG87" s="46"/>
      <c r="AI87" s="183"/>
      <c r="AJ87" s="185"/>
      <c r="AK87" s="185"/>
      <c r="AL87" s="185"/>
      <c r="AM87" s="185"/>
      <c r="AN87" s="185"/>
      <c r="AO87" s="185"/>
      <c r="AP87" s="185"/>
      <c r="AQ87" s="183"/>
    </row>
    <row r="88" spans="1:43" s="46" customFormat="1" ht="20.25" customHeight="1" thickBot="1">
      <c r="A88" s="181"/>
      <c r="B88" s="66" t="s">
        <v>372</v>
      </c>
      <c r="C88" s="57" t="s">
        <v>373</v>
      </c>
      <c r="D88" s="48" t="s">
        <v>374</v>
      </c>
      <c r="E88" s="279" t="s">
        <v>125</v>
      </c>
      <c r="F88" s="280"/>
      <c r="G88" s="280"/>
      <c r="H88" s="280"/>
      <c r="I88" s="280"/>
      <c r="J88" s="280"/>
      <c r="K88" s="281"/>
      <c r="L88" s="204"/>
      <c r="M88" s="127"/>
      <c r="N88" s="127"/>
      <c r="O88" s="127"/>
      <c r="P88" s="204"/>
      <c r="Q88" s="127"/>
      <c r="R88" s="204"/>
      <c r="S88" s="127"/>
      <c r="T88" s="204"/>
      <c r="U88" s="127"/>
      <c r="V88" s="204"/>
      <c r="W88" s="204"/>
      <c r="X88" s="204"/>
      <c r="Y88" s="204"/>
      <c r="Z88" s="43">
        <f>SUM(L88:Y88)</f>
        <v>0</v>
      </c>
      <c r="AA88" s="49">
        <v>250</v>
      </c>
      <c r="AB88" s="64">
        <f>Z88*AA88</f>
        <v>0</v>
      </c>
      <c r="AF88" s="152">
        <v>340</v>
      </c>
      <c r="AI88" s="183"/>
      <c r="AJ88" s="170"/>
      <c r="AK88" s="170"/>
      <c r="AL88" s="170"/>
      <c r="AM88" s="170"/>
      <c r="AN88" s="170"/>
      <c r="AO88" s="170"/>
      <c r="AP88" s="184"/>
      <c r="AQ88" s="183"/>
    </row>
    <row r="89" spans="1:43" ht="21.6" thickBot="1">
      <c r="B89" s="164" t="s">
        <v>1</v>
      </c>
      <c r="C89" s="164" t="s">
        <v>22</v>
      </c>
      <c r="D89" s="138" t="s">
        <v>313</v>
      </c>
      <c r="E89" s="387" t="s">
        <v>78</v>
      </c>
      <c r="F89" s="388"/>
      <c r="G89" s="388"/>
      <c r="H89" s="388"/>
      <c r="I89" s="388"/>
      <c r="J89" s="388"/>
      <c r="K89" s="389"/>
      <c r="L89" s="102" t="s">
        <v>10</v>
      </c>
      <c r="M89" s="102" t="s">
        <v>18</v>
      </c>
      <c r="N89" s="103" t="s">
        <v>2</v>
      </c>
      <c r="O89" s="103" t="s">
        <v>19</v>
      </c>
      <c r="P89" s="102" t="s">
        <v>71</v>
      </c>
      <c r="Q89" s="102" t="s">
        <v>4</v>
      </c>
      <c r="R89" s="102" t="s">
        <v>72</v>
      </c>
      <c r="S89" s="102" t="s">
        <v>6</v>
      </c>
      <c r="T89" s="106" t="s">
        <v>9</v>
      </c>
      <c r="U89" s="106" t="s">
        <v>17</v>
      </c>
      <c r="V89" s="106" t="s">
        <v>15</v>
      </c>
      <c r="W89" s="29"/>
      <c r="X89" s="29"/>
      <c r="Y89" s="159"/>
      <c r="Z89" s="176" t="s">
        <v>7</v>
      </c>
      <c r="AA89" s="156" t="s">
        <v>82</v>
      </c>
      <c r="AB89" s="110" t="s">
        <v>8</v>
      </c>
      <c r="AF89" s="151" t="s">
        <v>82</v>
      </c>
    </row>
    <row r="90" spans="1:43" ht="21">
      <c r="B90" s="57" t="s">
        <v>314</v>
      </c>
      <c r="C90" s="66" t="s">
        <v>315</v>
      </c>
      <c r="D90" s="48" t="s">
        <v>316</v>
      </c>
      <c r="E90" s="390" t="s">
        <v>79</v>
      </c>
      <c r="F90" s="379"/>
      <c r="G90" s="379"/>
      <c r="H90" s="379"/>
      <c r="I90" s="379"/>
      <c r="J90" s="379"/>
      <c r="K90" s="380"/>
      <c r="L90" s="204"/>
      <c r="M90" s="204"/>
      <c r="N90" s="204"/>
      <c r="O90" s="204"/>
      <c r="P90" s="204"/>
      <c r="Q90" s="127"/>
      <c r="R90" s="204"/>
      <c r="S90" s="127"/>
      <c r="T90" s="204"/>
      <c r="U90" s="127"/>
      <c r="V90" s="127"/>
      <c r="W90" s="204"/>
      <c r="X90" s="204"/>
      <c r="Y90" s="204"/>
      <c r="Z90" s="43">
        <f>SUM(L90:Y90)</f>
        <v>0</v>
      </c>
      <c r="AA90" s="49">
        <v>375</v>
      </c>
      <c r="AB90" s="64">
        <f>Z90*AA90</f>
        <v>0</v>
      </c>
      <c r="AF90" s="152">
        <v>610</v>
      </c>
    </row>
    <row r="91" spans="1:43" ht="21">
      <c r="B91" s="52" t="s">
        <v>317</v>
      </c>
      <c r="C91" s="57" t="s">
        <v>318</v>
      </c>
      <c r="D91" s="68" t="s">
        <v>319</v>
      </c>
      <c r="E91" s="279" t="s">
        <v>79</v>
      </c>
      <c r="F91" s="280"/>
      <c r="G91" s="280"/>
      <c r="H91" s="280"/>
      <c r="I91" s="280"/>
      <c r="J91" s="280"/>
      <c r="K91" s="281"/>
      <c r="L91" s="204"/>
      <c r="M91" s="204"/>
      <c r="N91" s="204"/>
      <c r="O91" s="127"/>
      <c r="P91" s="204"/>
      <c r="Q91" s="127"/>
      <c r="R91" s="204"/>
      <c r="S91" s="127"/>
      <c r="T91" s="204"/>
      <c r="U91" s="127"/>
      <c r="V91" s="204"/>
      <c r="W91" s="204"/>
      <c r="X91" s="204"/>
      <c r="Y91" s="204"/>
      <c r="Z91" s="43">
        <f>SUM(L91:Y91)</f>
        <v>0</v>
      </c>
      <c r="AA91" s="49">
        <v>344</v>
      </c>
      <c r="AB91" s="64">
        <f>Z91*AA91</f>
        <v>0</v>
      </c>
      <c r="AF91" s="152">
        <v>545</v>
      </c>
    </row>
    <row r="92" spans="1:43" ht="21">
      <c r="B92" s="52" t="s">
        <v>320</v>
      </c>
      <c r="C92" s="57" t="s">
        <v>321</v>
      </c>
      <c r="D92" s="68" t="s">
        <v>157</v>
      </c>
      <c r="E92" s="279" t="s">
        <v>156</v>
      </c>
      <c r="F92" s="280"/>
      <c r="G92" s="280"/>
      <c r="H92" s="280"/>
      <c r="I92" s="280"/>
      <c r="J92" s="280"/>
      <c r="K92" s="281"/>
      <c r="L92" s="204"/>
      <c r="M92" s="127"/>
      <c r="N92" s="204"/>
      <c r="O92" s="127"/>
      <c r="P92" s="204"/>
      <c r="Q92" s="127"/>
      <c r="R92" s="204"/>
      <c r="S92" s="127"/>
      <c r="T92" s="204"/>
      <c r="U92" s="127"/>
      <c r="V92" s="204"/>
      <c r="W92" s="204"/>
      <c r="X92" s="204"/>
      <c r="Y92" s="204"/>
      <c r="Z92" s="43">
        <f>SUM(L92:Y92)</f>
        <v>0</v>
      </c>
      <c r="AA92" s="49">
        <v>375</v>
      </c>
      <c r="AB92" s="64">
        <f>Z92*AA92</f>
        <v>0</v>
      </c>
      <c r="AF92" s="152">
        <v>475</v>
      </c>
    </row>
    <row r="93" spans="1:43" ht="21.6" thickBot="1">
      <c r="B93" s="52" t="s">
        <v>322</v>
      </c>
      <c r="C93" s="67" t="s">
        <v>323</v>
      </c>
      <c r="D93" s="68" t="s">
        <v>324</v>
      </c>
      <c r="E93" s="279" t="s">
        <v>156</v>
      </c>
      <c r="F93" s="280"/>
      <c r="G93" s="280"/>
      <c r="H93" s="280"/>
      <c r="I93" s="280"/>
      <c r="J93" s="280"/>
      <c r="K93" s="281"/>
      <c r="L93" s="127"/>
      <c r="M93" s="204"/>
      <c r="N93" s="127"/>
      <c r="O93" s="204"/>
      <c r="P93" s="127"/>
      <c r="Q93" s="204"/>
      <c r="R93" s="127"/>
      <c r="S93" s="204"/>
      <c r="T93" s="127"/>
      <c r="U93" s="204"/>
      <c r="V93" s="204"/>
      <c r="W93" s="204"/>
      <c r="X93" s="204"/>
      <c r="Y93" s="204"/>
      <c r="Z93" s="43">
        <f>SUM(L93:Y93)</f>
        <v>0</v>
      </c>
      <c r="AA93" s="49">
        <v>315</v>
      </c>
      <c r="AB93" s="64">
        <f>Z93*AA93</f>
        <v>0</v>
      </c>
      <c r="AF93" s="152">
        <v>340</v>
      </c>
    </row>
    <row r="94" spans="1:43" ht="21.6" thickBot="1">
      <c r="B94" s="234" t="s">
        <v>1</v>
      </c>
      <c r="C94" s="234" t="s">
        <v>22</v>
      </c>
      <c r="D94" s="235" t="s">
        <v>375</v>
      </c>
      <c r="E94" s="336" t="s">
        <v>78</v>
      </c>
      <c r="F94" s="337"/>
      <c r="G94" s="337"/>
      <c r="H94" s="337"/>
      <c r="I94" s="337"/>
      <c r="J94" s="337"/>
      <c r="K94" s="338"/>
      <c r="L94" s="29"/>
      <c r="M94" s="60">
        <v>138</v>
      </c>
      <c r="N94" s="103" t="s">
        <v>73</v>
      </c>
      <c r="O94" s="102" t="s">
        <v>10</v>
      </c>
      <c r="P94" s="102" t="s">
        <v>18</v>
      </c>
      <c r="Q94" s="102" t="s">
        <v>2</v>
      </c>
      <c r="R94" s="102" t="s">
        <v>19</v>
      </c>
      <c r="S94" s="106" t="s">
        <v>71</v>
      </c>
      <c r="T94" s="102" t="s">
        <v>4</v>
      </c>
      <c r="U94" s="102" t="s">
        <v>72</v>
      </c>
      <c r="V94" s="102" t="s">
        <v>6</v>
      </c>
      <c r="W94" s="29"/>
      <c r="X94" s="29"/>
      <c r="Y94" s="159"/>
      <c r="Z94" s="254" t="s">
        <v>7</v>
      </c>
      <c r="AA94" s="241" t="s">
        <v>82</v>
      </c>
      <c r="AB94" s="242" t="s">
        <v>8</v>
      </c>
      <c r="AF94" s="151" t="s">
        <v>82</v>
      </c>
    </row>
    <row r="95" spans="1:43" ht="21">
      <c r="B95" s="168" t="s">
        <v>376</v>
      </c>
      <c r="C95" s="168" t="s">
        <v>377</v>
      </c>
      <c r="D95" s="255" t="s">
        <v>378</v>
      </c>
      <c r="E95" s="392" t="s">
        <v>79</v>
      </c>
      <c r="F95" s="393"/>
      <c r="G95" s="393"/>
      <c r="H95" s="393"/>
      <c r="I95" s="393"/>
      <c r="J95" s="393"/>
      <c r="K95" s="394"/>
      <c r="L95" s="205"/>
      <c r="M95" s="204"/>
      <c r="N95" s="200"/>
      <c r="O95" s="204"/>
      <c r="P95" s="200"/>
      <c r="Q95" s="204"/>
      <c r="R95" s="200"/>
      <c r="S95" s="204"/>
      <c r="T95" s="200"/>
      <c r="U95" s="204"/>
      <c r="V95" s="200"/>
      <c r="W95" s="204"/>
      <c r="X95" s="204"/>
      <c r="Y95" s="204"/>
      <c r="Z95" s="258">
        <f>SUM(L95:Y95)</f>
        <v>0</v>
      </c>
      <c r="AA95" s="275">
        <v>375</v>
      </c>
      <c r="AB95" s="256">
        <f>Z95*AA95</f>
        <v>0</v>
      </c>
      <c r="AF95" s="152">
        <v>610</v>
      </c>
    </row>
    <row r="96" spans="1:43" ht="21">
      <c r="B96" s="57" t="s">
        <v>379</v>
      </c>
      <c r="C96" s="57" t="s">
        <v>380</v>
      </c>
      <c r="D96" s="48" t="s">
        <v>381</v>
      </c>
      <c r="E96" s="395" t="s">
        <v>79</v>
      </c>
      <c r="F96" s="277"/>
      <c r="G96" s="277"/>
      <c r="H96" s="277"/>
      <c r="I96" s="277"/>
      <c r="J96" s="277"/>
      <c r="K96" s="278"/>
      <c r="L96" s="205"/>
      <c r="M96" s="204"/>
      <c r="N96" s="200"/>
      <c r="O96" s="204"/>
      <c r="P96" s="200"/>
      <c r="Q96" s="204"/>
      <c r="R96" s="200"/>
      <c r="S96" s="204"/>
      <c r="T96" s="200"/>
      <c r="U96" s="204"/>
      <c r="V96" s="204"/>
      <c r="W96" s="204"/>
      <c r="X96" s="204"/>
      <c r="Y96" s="204"/>
      <c r="Z96" s="259">
        <f>SUM(L96:Y96)</f>
        <v>0</v>
      </c>
      <c r="AA96" s="270">
        <v>344</v>
      </c>
      <c r="AB96" s="245">
        <f t="shared" ref="AB96" si="9">Z96*AA96</f>
        <v>0</v>
      </c>
      <c r="AF96" s="152">
        <v>580</v>
      </c>
    </row>
    <row r="97" spans="2:43" ht="21">
      <c r="B97" s="57" t="s">
        <v>382</v>
      </c>
      <c r="C97" s="57" t="s">
        <v>383</v>
      </c>
      <c r="D97" s="48" t="s">
        <v>158</v>
      </c>
      <c r="E97" s="279" t="s">
        <v>125</v>
      </c>
      <c r="F97" s="280"/>
      <c r="G97" s="280"/>
      <c r="H97" s="280"/>
      <c r="I97" s="280"/>
      <c r="J97" s="280"/>
      <c r="K97" s="281"/>
      <c r="L97" s="205"/>
      <c r="M97" s="204"/>
      <c r="N97" s="200"/>
      <c r="O97" s="204"/>
      <c r="P97" s="200"/>
      <c r="Q97" s="204"/>
      <c r="R97" s="200"/>
      <c r="S97" s="204"/>
      <c r="T97" s="200"/>
      <c r="U97" s="204"/>
      <c r="V97" s="204"/>
      <c r="W97" s="204"/>
      <c r="X97" s="204"/>
      <c r="Y97" s="204"/>
      <c r="Z97" s="259">
        <f>SUM(L97:Y97)</f>
        <v>0</v>
      </c>
      <c r="AA97" s="270">
        <v>375</v>
      </c>
      <c r="AB97" s="245">
        <f>Z97*AA97</f>
        <v>0</v>
      </c>
      <c r="AF97" s="152">
        <v>545</v>
      </c>
    </row>
    <row r="98" spans="2:43" ht="21.6" thickBot="1">
      <c r="B98" s="58" t="s">
        <v>384</v>
      </c>
      <c r="C98" s="58" t="s">
        <v>385</v>
      </c>
      <c r="D98" s="65" t="s">
        <v>386</v>
      </c>
      <c r="E98" s="391" t="s">
        <v>125</v>
      </c>
      <c r="F98" s="368"/>
      <c r="G98" s="368"/>
      <c r="H98" s="368"/>
      <c r="I98" s="368"/>
      <c r="J98" s="368"/>
      <c r="K98" s="369"/>
      <c r="L98" s="205"/>
      <c r="M98" s="200"/>
      <c r="N98" s="200"/>
      <c r="O98" s="269"/>
      <c r="P98" s="204"/>
      <c r="Q98" s="200"/>
      <c r="R98" s="204"/>
      <c r="S98" s="200"/>
      <c r="T98" s="204"/>
      <c r="U98" s="200"/>
      <c r="V98" s="204"/>
      <c r="W98" s="204"/>
      <c r="X98" s="204"/>
      <c r="Y98" s="204"/>
      <c r="Z98" s="260">
        <f>SUM(L98:Y98)</f>
        <v>0</v>
      </c>
      <c r="AA98" s="271">
        <v>315</v>
      </c>
      <c r="AB98" s="257">
        <f>Z98*AA98</f>
        <v>0</v>
      </c>
      <c r="AF98" s="152">
        <v>545</v>
      </c>
    </row>
    <row r="99" spans="2:43" s="46" customFormat="1" ht="24" thickBot="1">
      <c r="B99" s="101" t="s">
        <v>1</v>
      </c>
      <c r="C99" s="101" t="s">
        <v>22</v>
      </c>
      <c r="D99" s="60" t="s">
        <v>88</v>
      </c>
      <c r="E99" s="336" t="s">
        <v>78</v>
      </c>
      <c r="F99" s="337"/>
      <c r="G99" s="337"/>
      <c r="H99" s="337"/>
      <c r="I99" s="337"/>
      <c r="J99" s="337"/>
      <c r="K99" s="338"/>
      <c r="L99" s="250"/>
      <c r="M99" s="251"/>
      <c r="N99" s="102" t="s">
        <v>4</v>
      </c>
      <c r="O99" s="102" t="s">
        <v>92</v>
      </c>
      <c r="P99" s="103" t="s">
        <v>6</v>
      </c>
      <c r="Q99" s="102" t="s">
        <v>12</v>
      </c>
      <c r="R99" s="102" t="s">
        <v>17</v>
      </c>
      <c r="S99" s="102" t="s">
        <v>14</v>
      </c>
      <c r="T99" s="102" t="s">
        <v>15</v>
      </c>
      <c r="U99" s="102" t="s">
        <v>93</v>
      </c>
      <c r="V99" s="29"/>
      <c r="W99" s="29"/>
      <c r="X99" s="29"/>
      <c r="Y99" s="159"/>
      <c r="Z99" s="176" t="s">
        <v>7</v>
      </c>
      <c r="AA99" s="156" t="s">
        <v>82</v>
      </c>
      <c r="AB99" s="110" t="s">
        <v>8</v>
      </c>
      <c r="AF99" s="151" t="s">
        <v>82</v>
      </c>
      <c r="AI99" s="183"/>
      <c r="AJ99" s="170"/>
      <c r="AK99" s="170"/>
      <c r="AL99" s="170"/>
      <c r="AM99" s="170"/>
      <c r="AN99" s="170"/>
      <c r="AO99" s="184"/>
      <c r="AP99" s="184"/>
      <c r="AQ99" s="183"/>
    </row>
    <row r="100" spans="2:43" ht="19.5" customHeight="1">
      <c r="B100" s="52" t="s">
        <v>333</v>
      </c>
      <c r="C100" s="63" t="s">
        <v>334</v>
      </c>
      <c r="D100" s="70" t="s">
        <v>335</v>
      </c>
      <c r="E100" s="390" t="s">
        <v>79</v>
      </c>
      <c r="F100" s="379"/>
      <c r="G100" s="379"/>
      <c r="H100" s="379"/>
      <c r="I100" s="379"/>
      <c r="J100" s="379"/>
      <c r="K100" s="380"/>
      <c r="L100" s="205"/>
      <c r="M100" s="204"/>
      <c r="N100" s="204"/>
      <c r="O100" s="204"/>
      <c r="P100" s="204"/>
      <c r="Q100" s="204"/>
      <c r="R100" s="204"/>
      <c r="S100" s="204"/>
      <c r="T100" s="204"/>
      <c r="U100" s="272"/>
      <c r="V100" s="204"/>
      <c r="W100" s="204"/>
      <c r="X100" s="204"/>
      <c r="Y100" s="206"/>
      <c r="Z100" s="43">
        <f t="shared" ref="Z100:Z105" si="10">SUM(L100:Y100)</f>
        <v>0</v>
      </c>
      <c r="AA100" s="49">
        <v>562</v>
      </c>
      <c r="AB100" s="64">
        <f t="shared" ref="AB100:AB105" si="11">Z100*AA100</f>
        <v>0</v>
      </c>
      <c r="AF100" s="152">
        <v>440</v>
      </c>
      <c r="AI100" s="183"/>
      <c r="AJ100" s="170"/>
      <c r="AK100" s="170"/>
      <c r="AL100" s="170"/>
      <c r="AM100" s="170"/>
      <c r="AN100" s="170"/>
      <c r="AO100" s="184"/>
      <c r="AP100" s="184"/>
      <c r="AQ100" s="183"/>
    </row>
    <row r="101" spans="2:43" ht="19.5" customHeight="1">
      <c r="B101" s="52" t="s">
        <v>336</v>
      </c>
      <c r="C101" s="63" t="s">
        <v>337</v>
      </c>
      <c r="D101" s="42" t="s">
        <v>338</v>
      </c>
      <c r="E101" s="279" t="s">
        <v>79</v>
      </c>
      <c r="F101" s="280"/>
      <c r="G101" s="280"/>
      <c r="H101" s="280"/>
      <c r="I101" s="280"/>
      <c r="J101" s="280"/>
      <c r="K101" s="281"/>
      <c r="L101" s="205"/>
      <c r="M101" s="204"/>
      <c r="N101" s="204"/>
      <c r="O101" s="272"/>
      <c r="P101" s="204"/>
      <c r="Q101" s="272"/>
      <c r="R101" s="204"/>
      <c r="S101" s="272"/>
      <c r="T101" s="204"/>
      <c r="U101" s="272"/>
      <c r="V101" s="204"/>
      <c r="W101" s="204"/>
      <c r="X101" s="204"/>
      <c r="Y101" s="206"/>
      <c r="Z101" s="43">
        <f t="shared" si="10"/>
        <v>0</v>
      </c>
      <c r="AA101" s="49">
        <v>531</v>
      </c>
      <c r="AB101" s="64">
        <f t="shared" si="11"/>
        <v>0</v>
      </c>
      <c r="AF101" s="152">
        <v>408</v>
      </c>
      <c r="AI101" s="183"/>
      <c r="AJ101" s="170"/>
      <c r="AK101" s="170"/>
      <c r="AL101" s="170"/>
      <c r="AM101" s="170"/>
      <c r="AN101" s="170"/>
      <c r="AO101" s="184"/>
      <c r="AP101" s="184"/>
      <c r="AQ101" s="183"/>
    </row>
    <row r="102" spans="2:43" ht="19.5" customHeight="1">
      <c r="B102" s="52" t="s">
        <v>339</v>
      </c>
      <c r="C102" s="63" t="s">
        <v>340</v>
      </c>
      <c r="D102" s="42" t="s">
        <v>341</v>
      </c>
      <c r="E102" s="279" t="s">
        <v>79</v>
      </c>
      <c r="F102" s="280"/>
      <c r="G102" s="280"/>
      <c r="H102" s="280"/>
      <c r="I102" s="280"/>
      <c r="J102" s="280"/>
      <c r="K102" s="281"/>
      <c r="L102" s="205"/>
      <c r="M102" s="204"/>
      <c r="N102" s="272"/>
      <c r="O102" s="204"/>
      <c r="P102" s="272"/>
      <c r="Q102" s="204"/>
      <c r="R102" s="272"/>
      <c r="S102" s="204"/>
      <c r="T102" s="272"/>
      <c r="U102" s="272"/>
      <c r="V102" s="204"/>
      <c r="W102" s="204"/>
      <c r="X102" s="204"/>
      <c r="Y102" s="206"/>
      <c r="Z102" s="43">
        <f t="shared" si="10"/>
        <v>0</v>
      </c>
      <c r="AA102" s="49">
        <v>531</v>
      </c>
      <c r="AB102" s="64">
        <f t="shared" si="11"/>
        <v>0</v>
      </c>
      <c r="AF102" s="152">
        <v>375</v>
      </c>
      <c r="AI102" s="183"/>
      <c r="AJ102" s="170"/>
      <c r="AK102" s="170"/>
      <c r="AL102" s="170"/>
      <c r="AM102" s="170"/>
      <c r="AN102" s="170"/>
      <c r="AO102" s="184"/>
      <c r="AP102" s="184"/>
      <c r="AQ102" s="183"/>
    </row>
    <row r="103" spans="2:43" ht="19.5" customHeight="1">
      <c r="B103" s="52" t="s">
        <v>342</v>
      </c>
      <c r="C103" s="63" t="s">
        <v>343</v>
      </c>
      <c r="D103" s="42" t="s">
        <v>130</v>
      </c>
      <c r="E103" s="279" t="s">
        <v>79</v>
      </c>
      <c r="F103" s="280"/>
      <c r="G103" s="280"/>
      <c r="H103" s="280"/>
      <c r="I103" s="280"/>
      <c r="J103" s="280"/>
      <c r="K103" s="281"/>
      <c r="L103" s="205"/>
      <c r="M103" s="204"/>
      <c r="N103" s="272"/>
      <c r="O103" s="204"/>
      <c r="P103" s="272"/>
      <c r="Q103" s="204"/>
      <c r="R103" s="272"/>
      <c r="S103" s="204"/>
      <c r="T103" s="272"/>
      <c r="U103" s="272"/>
      <c r="V103" s="204"/>
      <c r="W103" s="204"/>
      <c r="X103" s="204"/>
      <c r="Y103" s="206"/>
      <c r="Z103" s="43">
        <f t="shared" si="10"/>
        <v>0</v>
      </c>
      <c r="AA103" s="49">
        <v>500</v>
      </c>
      <c r="AB103" s="64">
        <f t="shared" si="11"/>
        <v>0</v>
      </c>
      <c r="AF103" s="152"/>
      <c r="AI103" s="183"/>
      <c r="AJ103" s="170"/>
      <c r="AK103" s="170"/>
      <c r="AL103" s="170"/>
      <c r="AM103" s="170"/>
      <c r="AN103" s="170"/>
      <c r="AO103" s="184"/>
      <c r="AP103" s="184"/>
      <c r="AQ103" s="183"/>
    </row>
    <row r="104" spans="2:43" ht="19.5" customHeight="1">
      <c r="B104" s="57" t="s">
        <v>344</v>
      </c>
      <c r="C104" s="66" t="s">
        <v>345</v>
      </c>
      <c r="D104" s="69" t="s">
        <v>346</v>
      </c>
      <c r="E104" s="279" t="s">
        <v>79</v>
      </c>
      <c r="F104" s="280"/>
      <c r="G104" s="280"/>
      <c r="H104" s="280"/>
      <c r="I104" s="280"/>
      <c r="J104" s="280"/>
      <c r="K104" s="281"/>
      <c r="L104" s="205"/>
      <c r="M104" s="204"/>
      <c r="N104" s="272"/>
      <c r="O104" s="204"/>
      <c r="P104" s="272"/>
      <c r="Q104" s="204"/>
      <c r="R104" s="272"/>
      <c r="S104" s="204"/>
      <c r="T104" s="272"/>
      <c r="U104" s="272"/>
      <c r="V104" s="204"/>
      <c r="W104" s="204"/>
      <c r="X104" s="204"/>
      <c r="Y104" s="206"/>
      <c r="Z104" s="43">
        <f t="shared" si="10"/>
        <v>0</v>
      </c>
      <c r="AA104" s="49">
        <v>500</v>
      </c>
      <c r="AB104" s="64">
        <f t="shared" si="11"/>
        <v>0</v>
      </c>
      <c r="AF104" s="152">
        <v>408</v>
      </c>
    </row>
    <row r="105" spans="2:43" ht="19.5" customHeight="1" thickBot="1">
      <c r="B105" s="165" t="s">
        <v>347</v>
      </c>
      <c r="C105" s="71" t="s">
        <v>348</v>
      </c>
      <c r="D105" s="72" t="s">
        <v>159</v>
      </c>
      <c r="E105" s="384" t="s">
        <v>79</v>
      </c>
      <c r="F105" s="385"/>
      <c r="G105" s="385"/>
      <c r="H105" s="385"/>
      <c r="I105" s="385"/>
      <c r="J105" s="385"/>
      <c r="K105" s="386"/>
      <c r="L105" s="210"/>
      <c r="M105" s="209"/>
      <c r="N105" s="273"/>
      <c r="O105" s="209"/>
      <c r="P105" s="273"/>
      <c r="Q105" s="209"/>
      <c r="R105" s="273"/>
      <c r="S105" s="209"/>
      <c r="T105" s="273"/>
      <c r="U105" s="209"/>
      <c r="V105" s="209"/>
      <c r="W105" s="209"/>
      <c r="X105" s="209"/>
      <c r="Y105" s="208"/>
      <c r="Z105" s="43">
        <f t="shared" si="10"/>
        <v>0</v>
      </c>
      <c r="AA105" s="179">
        <v>469</v>
      </c>
      <c r="AB105" s="64">
        <f t="shared" si="11"/>
        <v>0</v>
      </c>
      <c r="AF105" s="152">
        <v>375</v>
      </c>
    </row>
    <row r="106" spans="2:43" ht="21.6" thickBot="1">
      <c r="B106" s="101" t="s">
        <v>1</v>
      </c>
      <c r="C106" s="101" t="s">
        <v>22</v>
      </c>
      <c r="D106" s="138" t="s">
        <v>349</v>
      </c>
      <c r="E106" s="336" t="s">
        <v>78</v>
      </c>
      <c r="F106" s="337"/>
      <c r="G106" s="337"/>
      <c r="H106" s="337"/>
      <c r="I106" s="337"/>
      <c r="J106" s="337"/>
      <c r="K106" s="338"/>
      <c r="L106" s="250"/>
      <c r="M106" s="251"/>
      <c r="N106" s="102" t="s">
        <v>18</v>
      </c>
      <c r="O106" s="102" t="s">
        <v>19</v>
      </c>
      <c r="P106" s="103" t="s">
        <v>16</v>
      </c>
      <c r="Q106" s="102" t="s">
        <v>4</v>
      </c>
      <c r="R106" s="102" t="s">
        <v>92</v>
      </c>
      <c r="S106" s="102" t="s">
        <v>6</v>
      </c>
      <c r="T106" s="253" t="s">
        <v>12</v>
      </c>
      <c r="U106" s="60" t="s">
        <v>17</v>
      </c>
      <c r="V106" s="29"/>
      <c r="W106" s="29"/>
      <c r="X106" s="29"/>
      <c r="Y106" s="159"/>
      <c r="Z106" s="248" t="s">
        <v>7</v>
      </c>
      <c r="AA106" s="156" t="s">
        <v>82</v>
      </c>
      <c r="AB106" s="110" t="s">
        <v>8</v>
      </c>
      <c r="AF106" s="151" t="s">
        <v>82</v>
      </c>
    </row>
    <row r="107" spans="2:43" ht="21">
      <c r="B107" s="52" t="s">
        <v>350</v>
      </c>
      <c r="C107" s="52" t="s">
        <v>351</v>
      </c>
      <c r="D107" s="247" t="s">
        <v>352</v>
      </c>
      <c r="E107" s="381" t="s">
        <v>79</v>
      </c>
      <c r="F107" s="382"/>
      <c r="G107" s="382"/>
      <c r="H107" s="382"/>
      <c r="I107" s="382"/>
      <c r="J107" s="382"/>
      <c r="K107" s="383"/>
      <c r="L107" s="30"/>
      <c r="M107" s="30"/>
      <c r="N107" s="30"/>
      <c r="O107" s="30"/>
      <c r="P107" s="272"/>
      <c r="Q107" s="30"/>
      <c r="R107" s="272"/>
      <c r="S107" s="30"/>
      <c r="T107" s="272"/>
      <c r="U107" s="30"/>
      <c r="V107" s="30"/>
      <c r="W107" s="30"/>
      <c r="X107" s="30"/>
      <c r="Y107" s="206"/>
      <c r="Z107" s="249">
        <f>SUM(L107:Y107)</f>
        <v>0</v>
      </c>
      <c r="AA107" s="49">
        <v>531</v>
      </c>
      <c r="AB107" s="64">
        <f>Z107*AA107</f>
        <v>0</v>
      </c>
      <c r="AF107" s="152">
        <v>580</v>
      </c>
    </row>
    <row r="108" spans="2:43" ht="21">
      <c r="B108" s="52" t="s">
        <v>353</v>
      </c>
      <c r="C108" s="52" t="s">
        <v>354</v>
      </c>
      <c r="D108" s="247" t="s">
        <v>355</v>
      </c>
      <c r="E108" s="282" t="s">
        <v>79</v>
      </c>
      <c r="F108" s="283"/>
      <c r="G108" s="283"/>
      <c r="H108" s="283"/>
      <c r="I108" s="283"/>
      <c r="J108" s="283"/>
      <c r="K108" s="284"/>
      <c r="L108" s="30"/>
      <c r="M108" s="30"/>
      <c r="N108" s="30"/>
      <c r="O108" s="272"/>
      <c r="P108" s="30"/>
      <c r="Q108" s="272"/>
      <c r="R108" s="30"/>
      <c r="S108" s="272"/>
      <c r="T108" s="30"/>
      <c r="U108" s="272"/>
      <c r="V108" s="30"/>
      <c r="W108" s="30"/>
      <c r="X108" s="30"/>
      <c r="Y108" s="206"/>
      <c r="Z108" s="249">
        <f>SUM(L108:Y108)</f>
        <v>0</v>
      </c>
      <c r="AA108" s="49">
        <v>500</v>
      </c>
      <c r="AB108" s="64">
        <f>Z108*AA108</f>
        <v>0</v>
      </c>
      <c r="AF108" s="152"/>
    </row>
    <row r="109" spans="2:43" ht="21">
      <c r="B109" s="52" t="s">
        <v>356</v>
      </c>
      <c r="C109" s="52" t="s">
        <v>357</v>
      </c>
      <c r="D109" s="247" t="s">
        <v>358</v>
      </c>
      <c r="E109" s="282" t="s">
        <v>79</v>
      </c>
      <c r="F109" s="283"/>
      <c r="G109" s="283"/>
      <c r="H109" s="283"/>
      <c r="I109" s="283"/>
      <c r="J109" s="283"/>
      <c r="K109" s="284"/>
      <c r="L109" s="30"/>
      <c r="M109" s="30"/>
      <c r="N109" s="272"/>
      <c r="O109" s="272"/>
      <c r="P109" s="30"/>
      <c r="Q109" s="272"/>
      <c r="R109" s="30"/>
      <c r="S109" s="272"/>
      <c r="T109" s="30"/>
      <c r="U109" s="272"/>
      <c r="V109" s="30"/>
      <c r="W109" s="30"/>
      <c r="X109" s="30"/>
      <c r="Y109" s="206"/>
      <c r="Z109" s="249">
        <f>SUM(L109:Y109)</f>
        <v>0</v>
      </c>
      <c r="AA109" s="49">
        <v>500</v>
      </c>
      <c r="AB109" s="64">
        <f>Z109*AA109</f>
        <v>0</v>
      </c>
      <c r="AF109" s="152"/>
    </row>
    <row r="110" spans="2:43" ht="21">
      <c r="B110" s="52" t="s">
        <v>359</v>
      </c>
      <c r="C110" s="52" t="s">
        <v>360</v>
      </c>
      <c r="D110" s="247" t="s">
        <v>131</v>
      </c>
      <c r="E110" s="282" t="s">
        <v>79</v>
      </c>
      <c r="F110" s="283"/>
      <c r="G110" s="283"/>
      <c r="H110" s="283"/>
      <c r="I110" s="283"/>
      <c r="J110" s="283"/>
      <c r="K110" s="284"/>
      <c r="L110" s="30"/>
      <c r="M110" s="30"/>
      <c r="N110" s="272"/>
      <c r="O110" s="272"/>
      <c r="P110" s="30"/>
      <c r="Q110" s="272"/>
      <c r="R110" s="30"/>
      <c r="S110" s="272"/>
      <c r="T110" s="30"/>
      <c r="U110" s="272"/>
      <c r="V110" s="30"/>
      <c r="W110" s="30"/>
      <c r="X110" s="30"/>
      <c r="Y110" s="206"/>
      <c r="Z110" s="249">
        <f>SUM(L110:Y110)</f>
        <v>0</v>
      </c>
      <c r="AA110" s="49">
        <v>469</v>
      </c>
      <c r="AB110" s="64">
        <f>Z110*AA110</f>
        <v>0</v>
      </c>
      <c r="AF110" s="152"/>
    </row>
    <row r="111" spans="2:43" ht="21.6" thickBot="1">
      <c r="B111" s="52" t="s">
        <v>361</v>
      </c>
      <c r="C111" s="52" t="s">
        <v>362</v>
      </c>
      <c r="D111" s="247" t="s">
        <v>160</v>
      </c>
      <c r="E111" s="285" t="s">
        <v>79</v>
      </c>
      <c r="F111" s="286"/>
      <c r="G111" s="286"/>
      <c r="H111" s="286"/>
      <c r="I111" s="286"/>
      <c r="J111" s="286"/>
      <c r="K111" s="287"/>
      <c r="L111" s="30"/>
      <c r="M111" s="30"/>
      <c r="N111" s="272"/>
      <c r="O111" s="272"/>
      <c r="P111" s="30"/>
      <c r="Q111" s="272"/>
      <c r="R111" s="30"/>
      <c r="S111" s="272"/>
      <c r="T111" s="30"/>
      <c r="U111" s="30"/>
      <c r="V111" s="30"/>
      <c r="W111" s="30"/>
      <c r="X111" s="30"/>
      <c r="Y111" s="208"/>
      <c r="Z111" s="249">
        <f>SUM(L111:Y111)</f>
        <v>0</v>
      </c>
      <c r="AA111" s="49">
        <v>437</v>
      </c>
      <c r="AB111" s="64">
        <f>Z111*AA111</f>
        <v>0</v>
      </c>
      <c r="AF111" s="152"/>
    </row>
    <row r="112" spans="2:43" ht="21.6" thickBot="1">
      <c r="B112" s="101" t="s">
        <v>1</v>
      </c>
      <c r="C112" s="101" t="s">
        <v>22</v>
      </c>
      <c r="D112" s="60" t="s">
        <v>325</v>
      </c>
      <c r="E112" s="336" t="s">
        <v>78</v>
      </c>
      <c r="F112" s="337"/>
      <c r="G112" s="337"/>
      <c r="H112" s="337"/>
      <c r="I112" s="337"/>
      <c r="J112" s="337"/>
      <c r="K112" s="338"/>
      <c r="L112" s="103" t="s">
        <v>161</v>
      </c>
      <c r="M112" s="102" t="s">
        <v>2</v>
      </c>
      <c r="N112" s="102" t="s">
        <v>11</v>
      </c>
      <c r="O112" s="102" t="s">
        <v>92</v>
      </c>
      <c r="P112" s="103" t="s">
        <v>5</v>
      </c>
      <c r="Q112" s="102" t="s">
        <v>12</v>
      </c>
      <c r="R112" s="102" t="s">
        <v>14</v>
      </c>
      <c r="S112" s="217"/>
      <c r="T112" s="217"/>
      <c r="U112" s="217"/>
      <c r="V112" s="217"/>
      <c r="W112" s="29"/>
      <c r="X112" s="29"/>
      <c r="Y112" s="159"/>
      <c r="Z112" s="60" t="s">
        <v>7</v>
      </c>
      <c r="AA112" s="61" t="s">
        <v>82</v>
      </c>
      <c r="AB112" s="61" t="s">
        <v>8</v>
      </c>
      <c r="AF112" s="151" t="s">
        <v>82</v>
      </c>
    </row>
    <row r="113" spans="2:32" ht="21">
      <c r="B113" s="52" t="s">
        <v>326</v>
      </c>
      <c r="C113" s="63" t="s">
        <v>327</v>
      </c>
      <c r="D113" s="70" t="s">
        <v>328</v>
      </c>
      <c r="E113" s="330" t="s">
        <v>79</v>
      </c>
      <c r="F113" s="339"/>
      <c r="G113" s="339"/>
      <c r="H113" s="339"/>
      <c r="I113" s="339"/>
      <c r="J113" s="339"/>
      <c r="K113" s="331"/>
      <c r="L113" s="261"/>
      <c r="M113" s="120"/>
      <c r="N113" s="120"/>
      <c r="O113" s="200"/>
      <c r="P113" s="120"/>
      <c r="Q113" s="200"/>
      <c r="R113" s="200"/>
      <c r="S113" s="120"/>
      <c r="T113" s="120"/>
      <c r="U113" s="120"/>
      <c r="V113" s="120"/>
      <c r="W113" s="30"/>
      <c r="X113" s="30"/>
      <c r="Y113" s="206"/>
      <c r="Z113" s="43">
        <f t="shared" ref="Z113:Z115" si="12">SUM(L113:Y113)</f>
        <v>0</v>
      </c>
      <c r="AA113" s="49">
        <v>375</v>
      </c>
      <c r="AB113" s="64">
        <f>Z113*AA113</f>
        <v>0</v>
      </c>
      <c r="AF113" s="152">
        <v>408</v>
      </c>
    </row>
    <row r="114" spans="2:32" ht="21">
      <c r="B114" s="57" t="s">
        <v>329</v>
      </c>
      <c r="C114" s="66" t="s">
        <v>330</v>
      </c>
      <c r="D114" s="48" t="s">
        <v>132</v>
      </c>
      <c r="E114" s="332" t="s">
        <v>79</v>
      </c>
      <c r="F114" s="340"/>
      <c r="G114" s="340"/>
      <c r="H114" s="340"/>
      <c r="I114" s="340"/>
      <c r="J114" s="340"/>
      <c r="K114" s="333"/>
      <c r="L114" s="261"/>
      <c r="M114" s="120"/>
      <c r="N114" s="120"/>
      <c r="O114" s="200"/>
      <c r="P114" s="120"/>
      <c r="Q114" s="200"/>
      <c r="R114" s="200"/>
      <c r="S114" s="120"/>
      <c r="T114" s="120"/>
      <c r="U114" s="120"/>
      <c r="V114" s="120"/>
      <c r="W114" s="30"/>
      <c r="X114" s="30"/>
      <c r="Y114" s="206"/>
      <c r="Z114" s="43">
        <f t="shared" si="12"/>
        <v>0</v>
      </c>
      <c r="AA114" s="49">
        <v>344</v>
      </c>
      <c r="AB114" s="64">
        <f t="shared" ref="AB114:AB115" si="13">Z114*AA114</f>
        <v>0</v>
      </c>
      <c r="AF114" s="152">
        <v>375</v>
      </c>
    </row>
    <row r="115" spans="2:32" ht="21.6" thickBot="1">
      <c r="B115" s="77" t="s">
        <v>331</v>
      </c>
      <c r="C115" s="74" t="s">
        <v>332</v>
      </c>
      <c r="D115" s="73" t="s">
        <v>133</v>
      </c>
      <c r="E115" s="341" t="s">
        <v>79</v>
      </c>
      <c r="F115" s="342"/>
      <c r="G115" s="342"/>
      <c r="H115" s="342"/>
      <c r="I115" s="342"/>
      <c r="J115" s="342"/>
      <c r="K115" s="343"/>
      <c r="L115" s="212"/>
      <c r="M115" s="203"/>
      <c r="N115" s="203"/>
      <c r="O115" s="141"/>
      <c r="P115" s="203"/>
      <c r="Q115" s="202"/>
      <c r="R115" s="141"/>
      <c r="S115" s="141"/>
      <c r="T115" s="141"/>
      <c r="U115" s="141"/>
      <c r="V115" s="141"/>
      <c r="W115" s="207"/>
      <c r="X115" s="207"/>
      <c r="Y115" s="208"/>
      <c r="Z115" s="43">
        <f t="shared" si="12"/>
        <v>0</v>
      </c>
      <c r="AA115" s="49">
        <v>250</v>
      </c>
      <c r="AB115" s="78">
        <f t="shared" si="13"/>
        <v>0</v>
      </c>
      <c r="AF115" s="152">
        <v>270</v>
      </c>
    </row>
    <row r="116" spans="2:32" ht="24.6" thickBot="1">
      <c r="B116" s="321" t="s">
        <v>166</v>
      </c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3"/>
    </row>
    <row r="117" spans="2:32" ht="21" thickBot="1">
      <c r="B117" s="101" t="s">
        <v>1</v>
      </c>
      <c r="C117" s="101" t="s">
        <v>22</v>
      </c>
      <c r="D117" s="107" t="s">
        <v>20</v>
      </c>
      <c r="E117" s="288" t="s">
        <v>474</v>
      </c>
      <c r="F117" s="289"/>
      <c r="G117" s="107" t="s">
        <v>21</v>
      </c>
      <c r="H117" s="350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2"/>
      <c r="Z117" s="60" t="s">
        <v>7</v>
      </c>
      <c r="AA117" s="61" t="s">
        <v>82</v>
      </c>
      <c r="AB117" s="110" t="s">
        <v>8</v>
      </c>
      <c r="AF117" s="151" t="s">
        <v>82</v>
      </c>
    </row>
    <row r="118" spans="2:32" ht="21">
      <c r="B118" s="56" t="s">
        <v>428</v>
      </c>
      <c r="C118" s="57" t="s">
        <v>429</v>
      </c>
      <c r="D118" s="75" t="s">
        <v>430</v>
      </c>
      <c r="E118" s="324" t="s">
        <v>475</v>
      </c>
      <c r="F118" s="325"/>
      <c r="G118" s="122"/>
      <c r="H118" s="353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/>
      <c r="U118" s="354"/>
      <c r="V118" s="354"/>
      <c r="W118" s="354"/>
      <c r="X118" s="354"/>
      <c r="Y118" s="355"/>
      <c r="Z118" s="43">
        <f>G118</f>
        <v>0</v>
      </c>
      <c r="AA118" s="49">
        <v>615</v>
      </c>
      <c r="AB118" s="64">
        <f t="shared" ref="AB118:AB133" si="14">Z118*AA118</f>
        <v>0</v>
      </c>
      <c r="AD118" s="40">
        <f>Z118</f>
        <v>0</v>
      </c>
      <c r="AF118" s="152">
        <v>310</v>
      </c>
    </row>
    <row r="119" spans="2:32" ht="21">
      <c r="B119" s="56" t="s">
        <v>431</v>
      </c>
      <c r="C119" s="57" t="s">
        <v>432</v>
      </c>
      <c r="D119" s="75" t="s">
        <v>433</v>
      </c>
      <c r="E119" s="324" t="s">
        <v>475</v>
      </c>
      <c r="F119" s="325"/>
      <c r="G119" s="122"/>
      <c r="H119" s="353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/>
      <c r="U119" s="354"/>
      <c r="V119" s="354"/>
      <c r="W119" s="354"/>
      <c r="X119" s="354"/>
      <c r="Y119" s="355"/>
      <c r="Z119" s="43">
        <f t="shared" ref="Z119:Z133" si="15">G119</f>
        <v>0</v>
      </c>
      <c r="AA119" s="49">
        <v>615</v>
      </c>
      <c r="AB119" s="64">
        <f t="shared" si="14"/>
        <v>0</v>
      </c>
      <c r="AD119" s="40">
        <f>Z119</f>
        <v>0</v>
      </c>
      <c r="AF119" s="152">
        <v>180</v>
      </c>
    </row>
    <row r="120" spans="2:32" ht="21">
      <c r="B120" s="56" t="s">
        <v>434</v>
      </c>
      <c r="C120" s="57" t="s">
        <v>435</v>
      </c>
      <c r="D120" s="75" t="s">
        <v>436</v>
      </c>
      <c r="E120" s="324" t="s">
        <v>476</v>
      </c>
      <c r="F120" s="325"/>
      <c r="G120" s="122"/>
      <c r="H120" s="353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/>
      <c r="U120" s="354"/>
      <c r="V120" s="354"/>
      <c r="W120" s="354"/>
      <c r="X120" s="354"/>
      <c r="Y120" s="355"/>
      <c r="Z120" s="43">
        <f t="shared" si="15"/>
        <v>0</v>
      </c>
      <c r="AA120" s="49">
        <v>575</v>
      </c>
      <c r="AB120" s="64">
        <f t="shared" si="14"/>
        <v>0</v>
      </c>
      <c r="AD120" s="40">
        <f t="shared" ref="AD120:AD142" si="16">Z120</f>
        <v>0</v>
      </c>
      <c r="AF120" s="152">
        <v>133</v>
      </c>
    </row>
    <row r="121" spans="2:32" ht="21">
      <c r="B121" s="56" t="s">
        <v>437</v>
      </c>
      <c r="C121" s="57" t="s">
        <v>438</v>
      </c>
      <c r="D121" s="75" t="s">
        <v>439</v>
      </c>
      <c r="E121" s="324" t="s">
        <v>476</v>
      </c>
      <c r="F121" s="325"/>
      <c r="G121" s="122"/>
      <c r="H121" s="353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5"/>
      <c r="Z121" s="43">
        <f t="shared" si="15"/>
        <v>0</v>
      </c>
      <c r="AA121" s="49">
        <v>575</v>
      </c>
      <c r="AB121" s="64">
        <f t="shared" si="14"/>
        <v>0</v>
      </c>
      <c r="AD121" s="40"/>
      <c r="AF121" s="152">
        <v>133</v>
      </c>
    </row>
    <row r="122" spans="2:32" ht="21">
      <c r="B122" s="192" t="s">
        <v>440</v>
      </c>
      <c r="C122" s="57" t="s">
        <v>441</v>
      </c>
      <c r="D122" s="76" t="s">
        <v>442</v>
      </c>
      <c r="E122" s="324" t="s">
        <v>475</v>
      </c>
      <c r="F122" s="325"/>
      <c r="G122" s="122"/>
      <c r="H122" s="353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5"/>
      <c r="Z122" s="43">
        <f t="shared" si="15"/>
        <v>0</v>
      </c>
      <c r="AA122" s="49">
        <v>262.5</v>
      </c>
      <c r="AB122" s="64">
        <f t="shared" si="14"/>
        <v>0</v>
      </c>
      <c r="AD122" s="40">
        <f t="shared" si="16"/>
        <v>0</v>
      </c>
      <c r="AF122" s="152">
        <v>470</v>
      </c>
    </row>
    <row r="123" spans="2:32" ht="21">
      <c r="B123" s="192" t="s">
        <v>443</v>
      </c>
      <c r="C123" s="57" t="s">
        <v>444</v>
      </c>
      <c r="D123" s="76" t="s">
        <v>445</v>
      </c>
      <c r="E123" s="324" t="s">
        <v>477</v>
      </c>
      <c r="F123" s="325"/>
      <c r="G123" s="122"/>
      <c r="H123" s="218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20"/>
      <c r="Z123" s="43">
        <f t="shared" si="15"/>
        <v>0</v>
      </c>
      <c r="AA123" s="49">
        <v>170</v>
      </c>
      <c r="AB123" s="64">
        <f t="shared" si="14"/>
        <v>0</v>
      </c>
      <c r="AD123" s="40"/>
      <c r="AF123" s="152"/>
    </row>
    <row r="124" spans="2:32" ht="21">
      <c r="B124" s="192" t="s">
        <v>446</v>
      </c>
      <c r="C124" s="57" t="s">
        <v>447</v>
      </c>
      <c r="D124" s="76" t="s">
        <v>448</v>
      </c>
      <c r="E124" s="324" t="s">
        <v>477</v>
      </c>
      <c r="F124" s="325"/>
      <c r="G124" s="122"/>
      <c r="H124" s="218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20"/>
      <c r="Z124" s="43">
        <f t="shared" si="15"/>
        <v>0</v>
      </c>
      <c r="AA124" s="49">
        <v>170</v>
      </c>
      <c r="AB124" s="64">
        <f t="shared" si="14"/>
        <v>0</v>
      </c>
      <c r="AD124" s="40"/>
      <c r="AF124" s="152"/>
    </row>
    <row r="125" spans="2:32" ht="21">
      <c r="B125" s="192" t="s">
        <v>449</v>
      </c>
      <c r="C125" s="57" t="s">
        <v>450</v>
      </c>
      <c r="D125" s="76" t="s">
        <v>451</v>
      </c>
      <c r="E125" s="324" t="s">
        <v>477</v>
      </c>
      <c r="F125" s="325"/>
      <c r="G125" s="122"/>
      <c r="H125" s="218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20"/>
      <c r="Z125" s="43">
        <f t="shared" si="15"/>
        <v>0</v>
      </c>
      <c r="AA125" s="49">
        <v>170</v>
      </c>
      <c r="AB125" s="64">
        <f t="shared" si="14"/>
        <v>0</v>
      </c>
      <c r="AD125" s="40"/>
      <c r="AF125" s="152"/>
    </row>
    <row r="126" spans="2:32" ht="21">
      <c r="B126" s="192" t="s">
        <v>452</v>
      </c>
      <c r="C126" s="57" t="s">
        <v>453</v>
      </c>
      <c r="D126" s="76" t="s">
        <v>454</v>
      </c>
      <c r="E126" s="324" t="s">
        <v>478</v>
      </c>
      <c r="F126" s="325"/>
      <c r="G126" s="122"/>
      <c r="H126" s="218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20"/>
      <c r="Z126" s="43">
        <f t="shared" si="15"/>
        <v>0</v>
      </c>
      <c r="AA126" s="49">
        <v>124</v>
      </c>
      <c r="AB126" s="64">
        <f t="shared" si="14"/>
        <v>0</v>
      </c>
      <c r="AD126" s="40"/>
      <c r="AF126" s="152"/>
    </row>
    <row r="127" spans="2:32" ht="21">
      <c r="B127" s="192" t="s">
        <v>455</v>
      </c>
      <c r="C127" s="57" t="s">
        <v>456</v>
      </c>
      <c r="D127" s="76" t="s">
        <v>457</v>
      </c>
      <c r="E127" s="324" t="s">
        <v>478</v>
      </c>
      <c r="F127" s="325"/>
      <c r="G127" s="122"/>
      <c r="H127" s="218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20"/>
      <c r="Z127" s="43">
        <f t="shared" si="15"/>
        <v>0</v>
      </c>
      <c r="AA127" s="49">
        <v>124</v>
      </c>
      <c r="AB127" s="64">
        <f t="shared" si="14"/>
        <v>0</v>
      </c>
      <c r="AD127" s="40"/>
      <c r="AF127" s="152"/>
    </row>
    <row r="128" spans="2:32" ht="21">
      <c r="B128" s="192" t="s">
        <v>458</v>
      </c>
      <c r="C128" s="57" t="s">
        <v>450</v>
      </c>
      <c r="D128" s="76" t="s">
        <v>459</v>
      </c>
      <c r="E128" s="324" t="s">
        <v>478</v>
      </c>
      <c r="F128" s="325"/>
      <c r="G128" s="122"/>
      <c r="H128" s="218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20"/>
      <c r="Z128" s="43">
        <f t="shared" si="15"/>
        <v>0</v>
      </c>
      <c r="AA128" s="49">
        <v>124</v>
      </c>
      <c r="AB128" s="64">
        <f t="shared" si="14"/>
        <v>0</v>
      </c>
      <c r="AD128" s="40"/>
      <c r="AF128" s="152"/>
    </row>
    <row r="129" spans="2:32" ht="21">
      <c r="B129" s="192" t="s">
        <v>460</v>
      </c>
      <c r="C129" s="57" t="s">
        <v>461</v>
      </c>
      <c r="D129" s="76" t="s">
        <v>462</v>
      </c>
      <c r="E129" s="324" t="s">
        <v>477</v>
      </c>
      <c r="F129" s="325"/>
      <c r="G129" s="122"/>
      <c r="H129" s="218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20"/>
      <c r="Z129" s="43">
        <f t="shared" si="15"/>
        <v>0</v>
      </c>
      <c r="AA129" s="49">
        <v>476.5</v>
      </c>
      <c r="AB129" s="64">
        <f t="shared" si="14"/>
        <v>0</v>
      </c>
      <c r="AD129" s="40"/>
      <c r="AF129" s="152"/>
    </row>
    <row r="130" spans="2:32" ht="21">
      <c r="B130" s="192" t="s">
        <v>463</v>
      </c>
      <c r="C130" s="57" t="s">
        <v>464</v>
      </c>
      <c r="D130" s="76" t="s">
        <v>465</v>
      </c>
      <c r="E130" s="324" t="s">
        <v>477</v>
      </c>
      <c r="F130" s="325"/>
      <c r="G130" s="122"/>
      <c r="H130" s="218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20"/>
      <c r="Z130" s="43">
        <f t="shared" si="15"/>
        <v>0</v>
      </c>
      <c r="AA130" s="49">
        <v>476.5</v>
      </c>
      <c r="AB130" s="64">
        <f t="shared" si="14"/>
        <v>0</v>
      </c>
      <c r="AD130" s="40"/>
      <c r="AF130" s="152"/>
    </row>
    <row r="131" spans="2:32" ht="21">
      <c r="B131" s="192" t="s">
        <v>466</v>
      </c>
      <c r="C131" s="57" t="s">
        <v>467</v>
      </c>
      <c r="D131" s="76" t="s">
        <v>468</v>
      </c>
      <c r="E131" s="324" t="s">
        <v>479</v>
      </c>
      <c r="F131" s="325"/>
      <c r="G131" s="122"/>
      <c r="H131" s="218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20"/>
      <c r="Z131" s="43">
        <f t="shared" si="15"/>
        <v>0</v>
      </c>
      <c r="AA131" s="49">
        <v>309.5</v>
      </c>
      <c r="AB131" s="64">
        <f t="shared" si="14"/>
        <v>0</v>
      </c>
      <c r="AD131" s="40"/>
      <c r="AF131" s="152"/>
    </row>
    <row r="132" spans="2:32" ht="21">
      <c r="B132" s="192" t="s">
        <v>469</v>
      </c>
      <c r="C132" s="57" t="s">
        <v>470</v>
      </c>
      <c r="D132" s="76" t="s">
        <v>468</v>
      </c>
      <c r="E132" s="324" t="s">
        <v>479</v>
      </c>
      <c r="F132" s="325"/>
      <c r="G132" s="122"/>
      <c r="H132" s="218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20"/>
      <c r="Z132" s="43">
        <f t="shared" si="15"/>
        <v>0</v>
      </c>
      <c r="AA132" s="49">
        <v>309.5</v>
      </c>
      <c r="AB132" s="64">
        <f t="shared" si="14"/>
        <v>0</v>
      </c>
      <c r="AD132" s="40"/>
      <c r="AF132" s="152"/>
    </row>
    <row r="133" spans="2:32" ht="21.6" thickBot="1">
      <c r="B133" s="192" t="s">
        <v>471</v>
      </c>
      <c r="C133" s="57" t="s">
        <v>472</v>
      </c>
      <c r="D133" s="76" t="s">
        <v>473</v>
      </c>
      <c r="E133" s="324" t="s">
        <v>480</v>
      </c>
      <c r="F133" s="325"/>
      <c r="G133" s="211"/>
      <c r="H133" s="218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20"/>
      <c r="Z133" s="43">
        <f t="shared" si="15"/>
        <v>0</v>
      </c>
      <c r="AA133" s="49">
        <v>93</v>
      </c>
      <c r="AB133" s="175">
        <f t="shared" si="14"/>
        <v>0</v>
      </c>
      <c r="AD133" s="40"/>
      <c r="AF133" s="152"/>
    </row>
    <row r="134" spans="2:32" ht="21.6" thickBot="1">
      <c r="B134" s="101" t="s">
        <v>1</v>
      </c>
      <c r="C134" s="101" t="s">
        <v>22</v>
      </c>
      <c r="D134" s="107" t="s">
        <v>481</v>
      </c>
      <c r="E134" s="108"/>
      <c r="F134" s="107"/>
      <c r="G134" s="235" t="s">
        <v>21</v>
      </c>
      <c r="H134" s="102" t="s">
        <v>505</v>
      </c>
      <c r="I134" s="102" t="s">
        <v>506</v>
      </c>
      <c r="J134" s="102" t="s">
        <v>507</v>
      </c>
      <c r="K134" s="102" t="s">
        <v>508</v>
      </c>
      <c r="L134" s="102" t="s">
        <v>509</v>
      </c>
      <c r="M134" s="102" t="s">
        <v>510</v>
      </c>
      <c r="N134" s="102" t="s">
        <v>511</v>
      </c>
      <c r="O134" s="102" t="s">
        <v>512</v>
      </c>
      <c r="P134" s="102" t="s">
        <v>513</v>
      </c>
      <c r="Q134" s="102" t="s">
        <v>514</v>
      </c>
      <c r="R134" s="253" t="s">
        <v>515</v>
      </c>
      <c r="S134" s="60" t="s">
        <v>516</v>
      </c>
      <c r="T134" s="265"/>
      <c r="U134" s="265"/>
      <c r="V134" s="265"/>
      <c r="W134" s="265"/>
      <c r="X134" s="265"/>
      <c r="Y134" s="266"/>
      <c r="Z134" s="107" t="s">
        <v>7</v>
      </c>
      <c r="AA134" s="61" t="s">
        <v>82</v>
      </c>
      <c r="AB134" s="61" t="s">
        <v>8</v>
      </c>
      <c r="AD134" s="40"/>
      <c r="AF134" s="152"/>
    </row>
    <row r="135" spans="2:32" ht="21.6" thickBot="1">
      <c r="B135" s="192" t="s">
        <v>482</v>
      </c>
      <c r="C135" s="57" t="s">
        <v>483</v>
      </c>
      <c r="D135" s="76" t="s">
        <v>484</v>
      </c>
      <c r="E135" s="214"/>
      <c r="F135" s="262"/>
      <c r="G135" s="264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  <c r="W135" s="219"/>
      <c r="X135" s="219"/>
      <c r="Y135" s="220"/>
      <c r="Z135" s="249">
        <f t="shared" ref="Z135:Z142" si="17">SUM(G135:Y135)</f>
        <v>0</v>
      </c>
      <c r="AA135" s="49">
        <v>120</v>
      </c>
      <c r="AB135" s="64">
        <f t="shared" ref="AB135:AB142" si="18">Z135*AA135</f>
        <v>0</v>
      </c>
      <c r="AD135" s="40"/>
      <c r="AF135" s="152"/>
    </row>
    <row r="136" spans="2:32" ht="21">
      <c r="B136" s="192" t="s">
        <v>485</v>
      </c>
      <c r="C136" s="57" t="s">
        <v>486</v>
      </c>
      <c r="D136" s="76" t="s">
        <v>487</v>
      </c>
      <c r="E136" s="214"/>
      <c r="F136" s="262"/>
      <c r="G136" s="218"/>
      <c r="H136" s="219"/>
      <c r="I136" s="219"/>
      <c r="J136" s="219"/>
      <c r="K136" s="219"/>
      <c r="L136" s="219"/>
      <c r="M136" s="219"/>
      <c r="N136" s="200"/>
      <c r="O136" s="200"/>
      <c r="P136" s="200"/>
      <c r="Q136" s="200"/>
      <c r="R136" s="200"/>
      <c r="S136" s="200"/>
      <c r="T136" s="219"/>
      <c r="U136" s="219"/>
      <c r="V136" s="219"/>
      <c r="W136" s="219"/>
      <c r="X136" s="219"/>
      <c r="Y136" s="220"/>
      <c r="Z136" s="249">
        <f t="shared" si="17"/>
        <v>0</v>
      </c>
      <c r="AA136" s="49">
        <v>60</v>
      </c>
      <c r="AB136" s="64">
        <f t="shared" si="18"/>
        <v>0</v>
      </c>
      <c r="AD136" s="40"/>
      <c r="AF136" s="152"/>
    </row>
    <row r="137" spans="2:32" ht="21">
      <c r="B137" s="192" t="s">
        <v>488</v>
      </c>
      <c r="C137" s="57" t="s">
        <v>489</v>
      </c>
      <c r="D137" s="76" t="s">
        <v>490</v>
      </c>
      <c r="E137" s="214"/>
      <c r="F137" s="262"/>
      <c r="G137" s="218"/>
      <c r="H137" s="219"/>
      <c r="I137" s="219"/>
      <c r="J137" s="219"/>
      <c r="K137" s="219"/>
      <c r="L137" s="219"/>
      <c r="M137" s="219"/>
      <c r="N137" s="200"/>
      <c r="O137" s="200"/>
      <c r="P137" s="200"/>
      <c r="Q137" s="200"/>
      <c r="R137" s="200"/>
      <c r="S137" s="200"/>
      <c r="T137" s="219"/>
      <c r="U137" s="219"/>
      <c r="V137" s="219"/>
      <c r="W137" s="219"/>
      <c r="X137" s="219"/>
      <c r="Y137" s="220"/>
      <c r="Z137" s="249">
        <f t="shared" si="17"/>
        <v>0</v>
      </c>
      <c r="AA137" s="49">
        <v>40</v>
      </c>
      <c r="AB137" s="64">
        <f t="shared" si="18"/>
        <v>0</v>
      </c>
      <c r="AD137" s="40"/>
      <c r="AF137" s="152"/>
    </row>
    <row r="138" spans="2:32" ht="21">
      <c r="B138" s="192" t="s">
        <v>491</v>
      </c>
      <c r="C138" s="57" t="s">
        <v>492</v>
      </c>
      <c r="D138" s="76" t="s">
        <v>493</v>
      </c>
      <c r="E138" s="214"/>
      <c r="F138" s="262"/>
      <c r="G138" s="218"/>
      <c r="H138" s="200"/>
      <c r="I138" s="200"/>
      <c r="J138" s="200"/>
      <c r="K138" s="200"/>
      <c r="L138" s="200"/>
      <c r="M138" s="200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20"/>
      <c r="Z138" s="249">
        <f t="shared" si="17"/>
        <v>0</v>
      </c>
      <c r="AA138" s="49">
        <v>20</v>
      </c>
      <c r="AB138" s="64">
        <f t="shared" si="18"/>
        <v>0</v>
      </c>
      <c r="AD138" s="40"/>
      <c r="AF138" s="152"/>
    </row>
    <row r="139" spans="2:32" ht="21">
      <c r="B139" s="192" t="s">
        <v>494</v>
      </c>
      <c r="C139" s="57" t="s">
        <v>495</v>
      </c>
      <c r="D139" s="76" t="s">
        <v>496</v>
      </c>
      <c r="E139" s="214"/>
      <c r="F139" s="262"/>
      <c r="G139" s="218"/>
      <c r="H139" s="219"/>
      <c r="I139" s="219"/>
      <c r="J139" s="219"/>
      <c r="K139" s="219"/>
      <c r="L139" s="219"/>
      <c r="M139" s="219"/>
      <c r="N139" s="200"/>
      <c r="O139" s="200"/>
      <c r="P139" s="200"/>
      <c r="Q139" s="200"/>
      <c r="R139" s="200"/>
      <c r="S139" s="200"/>
      <c r="T139" s="219"/>
      <c r="U139" s="219"/>
      <c r="V139" s="219"/>
      <c r="W139" s="219"/>
      <c r="X139" s="219"/>
      <c r="Y139" s="220"/>
      <c r="Z139" s="249">
        <f t="shared" si="17"/>
        <v>0</v>
      </c>
      <c r="AA139" s="49">
        <v>40</v>
      </c>
      <c r="AB139" s="64">
        <f t="shared" si="18"/>
        <v>0</v>
      </c>
      <c r="AD139" s="40"/>
      <c r="AF139" s="152"/>
    </row>
    <row r="140" spans="2:32" ht="21">
      <c r="B140" s="192" t="s">
        <v>497</v>
      </c>
      <c r="C140" s="57" t="s">
        <v>498</v>
      </c>
      <c r="D140" s="76" t="s">
        <v>496</v>
      </c>
      <c r="E140" s="214"/>
      <c r="F140" s="262"/>
      <c r="G140" s="218"/>
      <c r="H140" s="219"/>
      <c r="I140" s="219"/>
      <c r="J140" s="219"/>
      <c r="K140" s="219"/>
      <c r="L140" s="219"/>
      <c r="M140" s="219"/>
      <c r="N140" s="200"/>
      <c r="O140" s="200"/>
      <c r="P140" s="200"/>
      <c r="Q140" s="200"/>
      <c r="R140" s="200"/>
      <c r="S140" s="200"/>
      <c r="T140" s="219"/>
      <c r="U140" s="219"/>
      <c r="V140" s="219"/>
      <c r="W140" s="219"/>
      <c r="X140" s="219"/>
      <c r="Y140" s="220"/>
      <c r="Z140" s="249">
        <f t="shared" si="17"/>
        <v>0</v>
      </c>
      <c r="AA140" s="49">
        <v>40</v>
      </c>
      <c r="AB140" s="64">
        <f t="shared" si="18"/>
        <v>0</v>
      </c>
      <c r="AD140" s="40"/>
      <c r="AF140" s="152"/>
    </row>
    <row r="141" spans="2:32" ht="21">
      <c r="B141" s="192" t="s">
        <v>499</v>
      </c>
      <c r="C141" s="57" t="s">
        <v>500</v>
      </c>
      <c r="D141" s="76" t="s">
        <v>501</v>
      </c>
      <c r="E141" s="214"/>
      <c r="F141" s="262"/>
      <c r="G141" s="218"/>
      <c r="H141" s="219"/>
      <c r="I141" s="219"/>
      <c r="J141" s="219"/>
      <c r="K141" s="219"/>
      <c r="L141" s="219"/>
      <c r="M141" s="219"/>
      <c r="N141" s="200"/>
      <c r="O141" s="200"/>
      <c r="P141" s="200"/>
      <c r="Q141" s="200"/>
      <c r="R141" s="200"/>
      <c r="S141" s="200"/>
      <c r="T141" s="219"/>
      <c r="U141" s="219"/>
      <c r="V141" s="219"/>
      <c r="W141" s="219"/>
      <c r="X141" s="219"/>
      <c r="Y141" s="220"/>
      <c r="Z141" s="249">
        <f t="shared" si="17"/>
        <v>0</v>
      </c>
      <c r="AA141" s="49">
        <v>20</v>
      </c>
      <c r="AB141" s="64">
        <f t="shared" si="18"/>
        <v>0</v>
      </c>
      <c r="AD141" s="40"/>
      <c r="AF141" s="152"/>
    </row>
    <row r="142" spans="2:32" ht="21.6" thickBot="1">
      <c r="B142" s="192" t="s">
        <v>502</v>
      </c>
      <c r="C142" s="57" t="s">
        <v>503</v>
      </c>
      <c r="D142" s="76" t="s">
        <v>504</v>
      </c>
      <c r="E142" s="326"/>
      <c r="F142" s="327"/>
      <c r="G142" s="263"/>
      <c r="H142" s="267"/>
      <c r="I142" s="267"/>
      <c r="J142" s="267"/>
      <c r="K142" s="267"/>
      <c r="L142" s="267"/>
      <c r="M142" s="201"/>
      <c r="N142" s="201"/>
      <c r="O142" s="201"/>
      <c r="P142" s="201"/>
      <c r="Q142" s="201"/>
      <c r="R142" s="267"/>
      <c r="S142" s="267"/>
      <c r="T142" s="267"/>
      <c r="U142" s="267"/>
      <c r="V142" s="267"/>
      <c r="W142" s="267"/>
      <c r="X142" s="267"/>
      <c r="Y142" s="268"/>
      <c r="Z142" s="249">
        <f t="shared" si="17"/>
        <v>0</v>
      </c>
      <c r="AA142" s="49">
        <v>20</v>
      </c>
      <c r="AB142" s="64">
        <f t="shared" si="18"/>
        <v>0</v>
      </c>
      <c r="AD142" s="40">
        <f t="shared" si="16"/>
        <v>0</v>
      </c>
      <c r="AF142" s="152">
        <v>475</v>
      </c>
    </row>
    <row r="143" spans="2:32" ht="21" thickBot="1">
      <c r="B143" s="101" t="s">
        <v>1</v>
      </c>
      <c r="C143" s="101" t="s">
        <v>22</v>
      </c>
      <c r="D143" s="107" t="s">
        <v>89</v>
      </c>
      <c r="E143" s="108"/>
      <c r="F143" s="107"/>
      <c r="G143" s="252" t="s">
        <v>21</v>
      </c>
      <c r="H143" s="350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2"/>
      <c r="Z143" s="107" t="s">
        <v>7</v>
      </c>
      <c r="AA143" s="61" t="s">
        <v>82</v>
      </c>
      <c r="AB143" s="110" t="s">
        <v>8</v>
      </c>
      <c r="AF143" s="151" t="s">
        <v>82</v>
      </c>
    </row>
    <row r="144" spans="2:32" ht="21">
      <c r="B144" s="82" t="s">
        <v>388</v>
      </c>
      <c r="C144" s="82" t="s">
        <v>389</v>
      </c>
      <c r="D144" s="83" t="s">
        <v>390</v>
      </c>
      <c r="E144" s="330"/>
      <c r="F144" s="331"/>
      <c r="G144" s="123"/>
      <c r="H144" s="344"/>
      <c r="I144" s="345"/>
      <c r="J144" s="345"/>
      <c r="K144" s="345"/>
      <c r="L144" s="345"/>
      <c r="M144" s="345"/>
      <c r="N144" s="345"/>
      <c r="O144" s="345"/>
      <c r="P144" s="345"/>
      <c r="Q144" s="345"/>
      <c r="R144" s="345"/>
      <c r="S144" s="345"/>
      <c r="T144" s="345"/>
      <c r="U144" s="345"/>
      <c r="V144" s="345"/>
      <c r="W144" s="345"/>
      <c r="X144" s="345"/>
      <c r="Y144" s="346"/>
      <c r="Z144" s="139">
        <f>G144</f>
        <v>0</v>
      </c>
      <c r="AA144" s="44">
        <v>23</v>
      </c>
      <c r="AB144" s="84">
        <f t="shared" ref="AB144:AB157" si="19">Z144*AA144</f>
        <v>0</v>
      </c>
      <c r="AD144" s="40"/>
      <c r="AF144" s="152">
        <v>60</v>
      </c>
    </row>
    <row r="145" spans="2:32" ht="21">
      <c r="B145" s="80" t="s">
        <v>391</v>
      </c>
      <c r="C145" s="80" t="s">
        <v>392</v>
      </c>
      <c r="D145" s="81" t="s">
        <v>393</v>
      </c>
      <c r="E145" s="332"/>
      <c r="F145" s="333"/>
      <c r="G145" s="124"/>
      <c r="H145" s="344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6"/>
      <c r="Z145" s="139">
        <f t="shared" ref="Z145:Z157" si="20">G145</f>
        <v>0</v>
      </c>
      <c r="AA145" s="44">
        <v>35</v>
      </c>
      <c r="AB145" s="84">
        <f t="shared" si="19"/>
        <v>0</v>
      </c>
      <c r="AD145" s="40"/>
      <c r="AF145" s="152">
        <v>90</v>
      </c>
    </row>
    <row r="146" spans="2:32" ht="21">
      <c r="B146" s="79" t="s">
        <v>394</v>
      </c>
      <c r="C146" s="79" t="s">
        <v>395</v>
      </c>
      <c r="D146" s="85" t="s">
        <v>396</v>
      </c>
      <c r="E146" s="334"/>
      <c r="F146" s="335"/>
      <c r="G146" s="125"/>
      <c r="H146" s="344" t="str">
        <f>IF(E194=TRUE,"One bag included in the HOT DEAL / Un sac inclus dans le HOT DEAL","")</f>
        <v/>
      </c>
      <c r="I146" s="345"/>
      <c r="J146" s="345"/>
      <c r="K146" s="345"/>
      <c r="L146" s="345"/>
      <c r="M146" s="345"/>
      <c r="N146" s="345"/>
      <c r="O146" s="345"/>
      <c r="P146" s="345"/>
      <c r="Q146" s="345"/>
      <c r="R146" s="345"/>
      <c r="S146" s="345"/>
      <c r="T146" s="345"/>
      <c r="U146" s="345"/>
      <c r="V146" s="345"/>
      <c r="W146" s="345"/>
      <c r="X146" s="345"/>
      <c r="Y146" s="346"/>
      <c r="Z146" s="139">
        <f t="shared" si="20"/>
        <v>0</v>
      </c>
      <c r="AA146" s="44">
        <v>60</v>
      </c>
      <c r="AB146" s="114">
        <f>IF(E190=TRUE,G146*60,Z146*AA146)</f>
        <v>0</v>
      </c>
      <c r="AD146" s="40"/>
      <c r="AF146" s="152">
        <v>54</v>
      </c>
    </row>
    <row r="147" spans="2:32" ht="21">
      <c r="B147" s="79" t="s">
        <v>397</v>
      </c>
      <c r="C147" s="79" t="s">
        <v>398</v>
      </c>
      <c r="D147" s="85" t="s">
        <v>399</v>
      </c>
      <c r="E147" s="215"/>
      <c r="F147" s="216"/>
      <c r="G147" s="125"/>
      <c r="H147" s="344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6"/>
      <c r="Z147" s="139">
        <f t="shared" si="20"/>
        <v>0</v>
      </c>
      <c r="AA147" s="44">
        <v>48</v>
      </c>
      <c r="AB147" s="64">
        <f t="shared" ref="AB147:AB152" si="21">Z147*AA147</f>
        <v>0</v>
      </c>
      <c r="AD147" s="40"/>
      <c r="AF147" s="152">
        <v>36</v>
      </c>
    </row>
    <row r="148" spans="2:32" ht="21">
      <c r="B148" s="79" t="s">
        <v>400</v>
      </c>
      <c r="C148" s="79" t="s">
        <v>401</v>
      </c>
      <c r="D148" s="85" t="s">
        <v>402</v>
      </c>
      <c r="E148" s="334"/>
      <c r="F148" s="335"/>
      <c r="G148" s="125"/>
      <c r="H148" s="344" t="str">
        <f>IF(E196=TRUE,"One bag included in the HOT DEAL / Un sac inclus dans le HOT DEAL","")</f>
        <v/>
      </c>
      <c r="I148" s="345"/>
      <c r="J148" s="345"/>
      <c r="K148" s="345"/>
      <c r="L148" s="345"/>
      <c r="M148" s="345"/>
      <c r="N148" s="345"/>
      <c r="O148" s="345"/>
      <c r="P148" s="345"/>
      <c r="Q148" s="345"/>
      <c r="R148" s="345"/>
      <c r="S148" s="345"/>
      <c r="T148" s="345"/>
      <c r="U148" s="345"/>
      <c r="V148" s="345"/>
      <c r="W148" s="345"/>
      <c r="X148" s="345"/>
      <c r="Y148" s="346"/>
      <c r="Z148" s="139">
        <f t="shared" si="20"/>
        <v>0</v>
      </c>
      <c r="AA148" s="44">
        <v>35</v>
      </c>
      <c r="AB148" s="64">
        <f t="shared" ref="AB148:AB149" si="22">Z148*AA148</f>
        <v>0</v>
      </c>
      <c r="AD148" s="40"/>
      <c r="AF148" s="152">
        <v>33</v>
      </c>
    </row>
    <row r="149" spans="2:32" ht="21">
      <c r="B149" s="79" t="s">
        <v>403</v>
      </c>
      <c r="C149" s="79" t="s">
        <v>404</v>
      </c>
      <c r="D149" s="85" t="s">
        <v>405</v>
      </c>
      <c r="E149" s="215"/>
      <c r="F149" s="216"/>
      <c r="G149" s="125"/>
      <c r="H149" s="344"/>
      <c r="I149" s="345"/>
      <c r="J149" s="345"/>
      <c r="K149" s="345"/>
      <c r="L149" s="345"/>
      <c r="M149" s="345"/>
      <c r="N149" s="345"/>
      <c r="O149" s="345"/>
      <c r="P149" s="345"/>
      <c r="Q149" s="345"/>
      <c r="R149" s="345"/>
      <c r="S149" s="345"/>
      <c r="T149" s="345"/>
      <c r="U149" s="345"/>
      <c r="V149" s="345"/>
      <c r="W149" s="345"/>
      <c r="X149" s="345"/>
      <c r="Y149" s="346"/>
      <c r="Z149" s="139">
        <f t="shared" si="20"/>
        <v>0</v>
      </c>
      <c r="AA149" s="44">
        <v>60</v>
      </c>
      <c r="AB149" s="64">
        <f t="shared" si="22"/>
        <v>0</v>
      </c>
      <c r="AD149" s="40"/>
      <c r="AF149" s="152">
        <v>54</v>
      </c>
    </row>
    <row r="150" spans="2:32" ht="21">
      <c r="B150" s="80" t="s">
        <v>406</v>
      </c>
      <c r="C150" s="80" t="s">
        <v>407</v>
      </c>
      <c r="D150" s="86" t="s">
        <v>408</v>
      </c>
      <c r="E150" s="87"/>
      <c r="F150" s="81"/>
      <c r="G150" s="122"/>
      <c r="H150" s="344"/>
      <c r="I150" s="345"/>
      <c r="J150" s="345"/>
      <c r="K150" s="345"/>
      <c r="L150" s="345"/>
      <c r="M150" s="345"/>
      <c r="N150" s="345"/>
      <c r="O150" s="345"/>
      <c r="P150" s="345"/>
      <c r="Q150" s="345"/>
      <c r="R150" s="345"/>
      <c r="S150" s="345"/>
      <c r="T150" s="345"/>
      <c r="U150" s="345"/>
      <c r="V150" s="345"/>
      <c r="W150" s="345"/>
      <c r="X150" s="345"/>
      <c r="Y150" s="346"/>
      <c r="Z150" s="139">
        <f t="shared" si="20"/>
        <v>0</v>
      </c>
      <c r="AA150" s="44">
        <v>90</v>
      </c>
      <c r="AB150" s="64">
        <f t="shared" si="21"/>
        <v>0</v>
      </c>
      <c r="AD150" s="40"/>
      <c r="AF150" s="152">
        <v>24</v>
      </c>
    </row>
    <row r="151" spans="2:32" ht="21">
      <c r="B151" s="80" t="s">
        <v>409</v>
      </c>
      <c r="C151" s="80" t="s">
        <v>410</v>
      </c>
      <c r="D151" s="86" t="s">
        <v>411</v>
      </c>
      <c r="E151" s="87"/>
      <c r="F151" s="81"/>
      <c r="G151" s="122"/>
      <c r="H151" s="344"/>
      <c r="I151" s="345"/>
      <c r="J151" s="345"/>
      <c r="K151" s="345"/>
      <c r="L151" s="345"/>
      <c r="M151" s="345"/>
      <c r="N151" s="345"/>
      <c r="O151" s="345"/>
      <c r="P151" s="345"/>
      <c r="Q151" s="345"/>
      <c r="R151" s="345"/>
      <c r="S151" s="345"/>
      <c r="T151" s="345"/>
      <c r="U151" s="345"/>
      <c r="V151" s="345"/>
      <c r="W151" s="345"/>
      <c r="X151" s="345"/>
      <c r="Y151" s="346"/>
      <c r="Z151" s="139">
        <f t="shared" si="20"/>
        <v>0</v>
      </c>
      <c r="AA151" s="44">
        <v>150</v>
      </c>
      <c r="AB151" s="64">
        <f t="shared" si="21"/>
        <v>0</v>
      </c>
      <c r="AD151" s="40"/>
      <c r="AF151" s="152">
        <v>150</v>
      </c>
    </row>
    <row r="152" spans="2:32" ht="21">
      <c r="B152" s="79" t="s">
        <v>412</v>
      </c>
      <c r="C152" s="79" t="s">
        <v>413</v>
      </c>
      <c r="D152" s="85" t="s">
        <v>414</v>
      </c>
      <c r="E152" s="334"/>
      <c r="F152" s="335"/>
      <c r="G152" s="125"/>
      <c r="H152" s="344"/>
      <c r="I152" s="345"/>
      <c r="J152" s="345"/>
      <c r="K152" s="345"/>
      <c r="L152" s="345"/>
      <c r="M152" s="345"/>
      <c r="N152" s="345"/>
      <c r="O152" s="345"/>
      <c r="P152" s="345"/>
      <c r="Q152" s="345"/>
      <c r="R152" s="345"/>
      <c r="S152" s="345"/>
      <c r="T152" s="345"/>
      <c r="U152" s="345"/>
      <c r="V152" s="345"/>
      <c r="W152" s="345"/>
      <c r="X152" s="345"/>
      <c r="Y152" s="346"/>
      <c r="Z152" s="139">
        <f t="shared" si="20"/>
        <v>0</v>
      </c>
      <c r="AA152" s="44">
        <v>85</v>
      </c>
      <c r="AB152" s="64">
        <f t="shared" si="21"/>
        <v>0</v>
      </c>
      <c r="AD152" s="40"/>
      <c r="AF152" s="152">
        <v>78</v>
      </c>
    </row>
    <row r="153" spans="2:32" ht="21">
      <c r="B153" s="79" t="s">
        <v>415</v>
      </c>
      <c r="C153" s="79" t="s">
        <v>416</v>
      </c>
      <c r="D153" s="85" t="s">
        <v>417</v>
      </c>
      <c r="E153" s="215"/>
      <c r="F153" s="216"/>
      <c r="G153" s="125"/>
      <c r="H153" s="344"/>
      <c r="I153" s="345"/>
      <c r="J153" s="345"/>
      <c r="K153" s="345"/>
      <c r="L153" s="345"/>
      <c r="M153" s="345"/>
      <c r="N153" s="345"/>
      <c r="O153" s="345"/>
      <c r="P153" s="345"/>
      <c r="Q153" s="345"/>
      <c r="R153" s="345"/>
      <c r="S153" s="345"/>
      <c r="T153" s="345"/>
      <c r="U153" s="345"/>
      <c r="V153" s="345"/>
      <c r="W153" s="345"/>
      <c r="X153" s="345"/>
      <c r="Y153" s="346"/>
      <c r="Z153" s="139">
        <f t="shared" si="20"/>
        <v>0</v>
      </c>
      <c r="AA153" s="44">
        <v>54</v>
      </c>
      <c r="AB153" s="64">
        <f t="shared" si="19"/>
        <v>0</v>
      </c>
      <c r="AD153" s="40"/>
      <c r="AF153" s="152">
        <v>102</v>
      </c>
    </row>
    <row r="154" spans="2:32" ht="21">
      <c r="B154" s="80" t="s">
        <v>418</v>
      </c>
      <c r="C154" s="80" t="s">
        <v>419</v>
      </c>
      <c r="D154" s="86" t="s">
        <v>420</v>
      </c>
      <c r="E154" s="87"/>
      <c r="F154" s="81"/>
      <c r="G154" s="122"/>
      <c r="H154" s="344"/>
      <c r="I154" s="345"/>
      <c r="J154" s="345"/>
      <c r="K154" s="345"/>
      <c r="L154" s="345"/>
      <c r="M154" s="345"/>
      <c r="N154" s="345"/>
      <c r="O154" s="345"/>
      <c r="P154" s="345"/>
      <c r="Q154" s="345"/>
      <c r="R154" s="345"/>
      <c r="S154" s="345"/>
      <c r="T154" s="345"/>
      <c r="U154" s="345"/>
      <c r="V154" s="345"/>
      <c r="W154" s="345"/>
      <c r="X154" s="345"/>
      <c r="Y154" s="346"/>
      <c r="Z154" s="139">
        <f t="shared" si="20"/>
        <v>0</v>
      </c>
      <c r="AA154" s="44">
        <v>60</v>
      </c>
      <c r="AB154" s="64">
        <f t="shared" si="19"/>
        <v>0</v>
      </c>
      <c r="AD154" s="40"/>
      <c r="AF154" s="152">
        <v>90</v>
      </c>
    </row>
    <row r="155" spans="2:32" ht="21">
      <c r="B155" s="80" t="s">
        <v>421</v>
      </c>
      <c r="C155" s="80" t="s">
        <v>422</v>
      </c>
      <c r="D155" s="86" t="s">
        <v>423</v>
      </c>
      <c r="E155" s="87"/>
      <c r="F155" s="81"/>
      <c r="G155" s="122"/>
      <c r="H155" s="344"/>
      <c r="I155" s="345"/>
      <c r="J155" s="345"/>
      <c r="K155" s="345"/>
      <c r="L155" s="345"/>
      <c r="M155" s="345"/>
      <c r="N155" s="345"/>
      <c r="O155" s="345"/>
      <c r="P155" s="345"/>
      <c r="Q155" s="345"/>
      <c r="R155" s="345"/>
      <c r="S155" s="345"/>
      <c r="T155" s="345"/>
      <c r="U155" s="345"/>
      <c r="V155" s="345"/>
      <c r="W155" s="345"/>
      <c r="X155" s="345"/>
      <c r="Y155" s="346"/>
      <c r="Z155" s="139">
        <f t="shared" si="20"/>
        <v>0</v>
      </c>
      <c r="AA155" s="44">
        <v>100</v>
      </c>
      <c r="AB155" s="64">
        <f t="shared" si="19"/>
        <v>0</v>
      </c>
      <c r="AD155" s="40"/>
      <c r="AF155" s="152">
        <v>168</v>
      </c>
    </row>
    <row r="156" spans="2:32" ht="21">
      <c r="B156" s="80" t="s">
        <v>424</v>
      </c>
      <c r="C156" s="80" t="s">
        <v>425</v>
      </c>
      <c r="D156" s="86" t="s">
        <v>426</v>
      </c>
      <c r="E156" s="87"/>
      <c r="F156" s="81"/>
      <c r="G156" s="122"/>
      <c r="H156" s="344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6"/>
      <c r="Z156" s="139">
        <f t="shared" si="20"/>
        <v>0</v>
      </c>
      <c r="AA156" s="44">
        <v>90</v>
      </c>
      <c r="AB156" s="64">
        <f t="shared" si="19"/>
        <v>0</v>
      </c>
      <c r="AD156" s="40"/>
      <c r="AF156" s="152">
        <v>48</v>
      </c>
    </row>
    <row r="157" spans="2:32" ht="21.6" thickBot="1">
      <c r="B157" s="80" t="s">
        <v>162</v>
      </c>
      <c r="C157" s="80" t="s">
        <v>163</v>
      </c>
      <c r="D157" s="86" t="s">
        <v>427</v>
      </c>
      <c r="E157" s="87"/>
      <c r="F157" s="81"/>
      <c r="G157" s="122"/>
      <c r="H157" s="347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348"/>
      <c r="V157" s="348"/>
      <c r="W157" s="348"/>
      <c r="X157" s="348"/>
      <c r="Y157" s="349"/>
      <c r="Z157" s="139">
        <f t="shared" si="20"/>
        <v>0</v>
      </c>
      <c r="AA157" s="44">
        <v>165</v>
      </c>
      <c r="AB157" s="64">
        <f t="shared" si="19"/>
        <v>0</v>
      </c>
      <c r="AD157" s="40"/>
      <c r="AF157" s="152">
        <v>60</v>
      </c>
    </row>
    <row r="158" spans="2:32" ht="21.6" thickBot="1">
      <c r="B158" s="374" t="s">
        <v>76</v>
      </c>
      <c r="C158" s="375"/>
      <c r="D158" s="375"/>
      <c r="E158" s="375"/>
      <c r="F158" s="375"/>
      <c r="G158" s="375"/>
      <c r="H158" s="376"/>
      <c r="I158" s="376"/>
      <c r="J158" s="376"/>
      <c r="K158" s="376"/>
      <c r="L158" s="376"/>
      <c r="M158" s="376"/>
      <c r="N158" s="376"/>
      <c r="O158" s="376"/>
      <c r="P158" s="376"/>
      <c r="Q158" s="376"/>
      <c r="R158" s="376"/>
      <c r="S158" s="376"/>
      <c r="T158" s="376"/>
      <c r="U158" s="376"/>
      <c r="V158" s="376"/>
      <c r="W158" s="376"/>
      <c r="X158" s="223"/>
      <c r="Y158" s="223"/>
      <c r="Z158" s="88">
        <f>SUM(Z16:Z71)</f>
        <v>0</v>
      </c>
      <c r="AA158" s="89"/>
      <c r="AB158" s="90">
        <f>SUM(AB16:AB71)</f>
        <v>0</v>
      </c>
      <c r="AD158" s="40">
        <f>SUM(AD117:AD157)</f>
        <v>0</v>
      </c>
      <c r="AF158" s="153"/>
    </row>
    <row r="159" spans="2:32" ht="21.6" thickBot="1">
      <c r="B159" s="374" t="s">
        <v>77</v>
      </c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222"/>
      <c r="Y159" s="222"/>
      <c r="Z159" s="88">
        <f>SUM(Z75:Z142)</f>
        <v>0</v>
      </c>
      <c r="AA159" s="89"/>
      <c r="AB159" s="91">
        <f>SUM(AB75:AB142)</f>
        <v>0</v>
      </c>
      <c r="AD159" s="40">
        <f>SUM(AD118:AD142)</f>
        <v>0</v>
      </c>
      <c r="AF159" s="153"/>
    </row>
    <row r="160" spans="2:32" ht="21.6" thickBot="1">
      <c r="B160" s="374" t="s">
        <v>165</v>
      </c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222"/>
      <c r="Y160" s="222"/>
      <c r="Z160" s="88">
        <f>SUM(Z144:Z157)</f>
        <v>0</v>
      </c>
      <c r="AA160" s="89"/>
      <c r="AB160" s="91">
        <f>SUM(AB144:AB157)</f>
        <v>0</v>
      </c>
      <c r="AD160" s="40">
        <f>SUM(AD120:AD158)</f>
        <v>0</v>
      </c>
      <c r="AF160" s="153"/>
    </row>
    <row r="161" spans="1:32" ht="21.6" thickBot="1">
      <c r="B161" s="374" t="s">
        <v>74</v>
      </c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222"/>
      <c r="Y161" s="222"/>
      <c r="Z161" s="112">
        <f>SUM(Z158:Z160)</f>
        <v>0</v>
      </c>
      <c r="AA161" s="89"/>
      <c r="AB161" s="111">
        <f>SUM(AB158:AB160)</f>
        <v>0</v>
      </c>
      <c r="AF161" s="153"/>
    </row>
    <row r="162" spans="1:32" ht="21.6" thickBot="1">
      <c r="C162" s="195"/>
      <c r="D162" s="2"/>
      <c r="E162" s="1"/>
      <c r="F162" s="1"/>
      <c r="G162" s="1"/>
      <c r="H162" s="1"/>
      <c r="I162" s="1"/>
      <c r="J162" s="7" t="s">
        <v>44</v>
      </c>
      <c r="K162" s="7" t="s">
        <v>45</v>
      </c>
      <c r="L162" s="7" t="s">
        <v>46</v>
      </c>
      <c r="M162" s="7" t="s">
        <v>47</v>
      </c>
      <c r="N162" s="7" t="s">
        <v>48</v>
      </c>
      <c r="O162" s="7" t="s">
        <v>49</v>
      </c>
      <c r="P162" s="7" t="s">
        <v>50</v>
      </c>
      <c r="Q162" s="7" t="s">
        <v>51</v>
      </c>
      <c r="R162" s="7" t="s">
        <v>52</v>
      </c>
      <c r="S162" s="7" t="s">
        <v>53</v>
      </c>
      <c r="T162" s="7" t="s">
        <v>54</v>
      </c>
      <c r="U162" s="7" t="s">
        <v>55</v>
      </c>
      <c r="V162" s="7" t="s">
        <v>56</v>
      </c>
      <c r="W162" s="8"/>
      <c r="X162" s="8"/>
      <c r="Y162" s="8"/>
      <c r="Z162" s="25"/>
      <c r="AA162" s="3" t="s">
        <v>81</v>
      </c>
      <c r="AB162" s="22">
        <f>SUM(J191:V193)</f>
        <v>0</v>
      </c>
      <c r="AC162" s="1"/>
      <c r="AF162" s="3" t="s">
        <v>81</v>
      </c>
    </row>
    <row r="163" spans="1:32" ht="21.6" thickBot="1">
      <c r="C163" s="195"/>
      <c r="D163" s="1"/>
      <c r="E163" s="1"/>
      <c r="F163" s="1"/>
      <c r="G163" s="1"/>
      <c r="H163" s="3" t="s">
        <v>58</v>
      </c>
      <c r="I163" s="1"/>
      <c r="J163" s="328"/>
      <c r="K163" s="328"/>
      <c r="L163" s="328"/>
      <c r="M163" s="328"/>
      <c r="N163" s="377"/>
      <c r="O163" s="328"/>
      <c r="P163" s="328"/>
      <c r="Q163" s="328"/>
      <c r="R163" s="328"/>
      <c r="S163" s="328"/>
      <c r="T163" s="328"/>
      <c r="U163" s="328"/>
      <c r="V163" s="328"/>
      <c r="W163" s="92"/>
      <c r="X163" s="92"/>
      <c r="Y163" s="92"/>
      <c r="Z163" s="25"/>
      <c r="AA163" s="15" t="s">
        <v>57</v>
      </c>
      <c r="AB163" s="24">
        <f>(AB161+AB162)*AB190</f>
        <v>0</v>
      </c>
      <c r="AC163" s="1"/>
      <c r="AF163" s="154" t="s">
        <v>57</v>
      </c>
    </row>
    <row r="164" spans="1:32" ht="21" thickBot="1">
      <c r="C164" s="373" t="s">
        <v>67</v>
      </c>
      <c r="D164" s="373"/>
      <c r="E164" s="373"/>
      <c r="F164" s="373"/>
      <c r="G164" s="373"/>
      <c r="H164" s="373"/>
      <c r="I164" s="21"/>
      <c r="J164" s="329"/>
      <c r="K164" s="329"/>
      <c r="L164" s="329"/>
      <c r="M164" s="329"/>
      <c r="N164" s="378"/>
      <c r="O164" s="329"/>
      <c r="P164" s="329"/>
      <c r="Q164" s="329"/>
      <c r="R164" s="329"/>
      <c r="S164" s="329"/>
      <c r="T164" s="329"/>
      <c r="U164" s="329"/>
      <c r="V164" s="329"/>
      <c r="W164" s="92"/>
      <c r="X164" s="92"/>
      <c r="Y164" s="92"/>
      <c r="Z164" s="93"/>
      <c r="AA164" s="3" t="s">
        <v>59</v>
      </c>
      <c r="AB164" s="23">
        <f>AB162+AB161+AB163</f>
        <v>0</v>
      </c>
      <c r="AC164" s="1"/>
      <c r="AF164" s="3" t="s">
        <v>59</v>
      </c>
    </row>
    <row r="165" spans="1:32" ht="20.399999999999999">
      <c r="C165" s="196"/>
      <c r="D165" s="221"/>
      <c r="E165" s="221"/>
      <c r="F165" s="221"/>
      <c r="G165" s="221"/>
      <c r="H165" s="221"/>
      <c r="I165" s="20"/>
      <c r="J165" s="160"/>
      <c r="K165" s="160"/>
      <c r="L165" s="160"/>
      <c r="M165" s="160"/>
      <c r="N165" s="161"/>
      <c r="O165" s="160"/>
      <c r="P165" s="160"/>
      <c r="Q165" s="160"/>
      <c r="R165" s="160"/>
      <c r="S165" s="160"/>
      <c r="T165" s="160"/>
      <c r="U165" s="160"/>
      <c r="V165" s="160"/>
      <c r="W165" s="92"/>
      <c r="X165" s="92"/>
      <c r="Y165" s="92"/>
      <c r="Z165" s="93"/>
      <c r="AA165" s="3"/>
      <c r="AB165" s="113"/>
      <c r="AC165" s="1"/>
      <c r="AF165" s="3"/>
    </row>
    <row r="166" spans="1:32" ht="18">
      <c r="A166" s="143"/>
      <c r="B166" s="193"/>
      <c r="C166" s="197" t="s">
        <v>109</v>
      </c>
      <c r="D166" s="143"/>
      <c r="E166" s="143"/>
      <c r="F166" s="143"/>
      <c r="G166" s="144"/>
      <c r="H166" s="143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3"/>
      <c r="AB166" s="146"/>
      <c r="AC166" s="4"/>
      <c r="AD166" s="3"/>
      <c r="AF166" s="143"/>
    </row>
    <row r="167" spans="1:32" ht="17.399999999999999">
      <c r="A167" s="143"/>
      <c r="B167" s="193"/>
      <c r="C167" s="198" t="s">
        <v>108</v>
      </c>
      <c r="D167" s="143"/>
      <c r="E167" s="143"/>
      <c r="F167" s="143"/>
      <c r="G167" s="143"/>
      <c r="H167" s="143"/>
      <c r="I167" s="143"/>
      <c r="J167" s="147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8"/>
      <c r="AC167" s="4"/>
      <c r="AD167" s="3"/>
      <c r="AF167" s="143"/>
    </row>
    <row r="168" spans="1:32" ht="17.399999999999999">
      <c r="A168" s="143"/>
      <c r="B168" s="193"/>
      <c r="C168" s="198"/>
      <c r="D168" s="143"/>
      <c r="E168" s="143"/>
      <c r="F168" s="143"/>
      <c r="G168" s="143"/>
      <c r="H168" s="143"/>
      <c r="I168" s="143"/>
      <c r="J168" s="147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8"/>
      <c r="AC168" s="4"/>
      <c r="AD168" s="1"/>
      <c r="AF168" s="143"/>
    </row>
    <row r="169" spans="1:32" ht="17.399999999999999">
      <c r="A169" s="143"/>
      <c r="B169" s="193"/>
      <c r="C169" s="198"/>
      <c r="D169" s="320" t="s">
        <v>164</v>
      </c>
      <c r="E169" s="320"/>
      <c r="F169" s="320"/>
      <c r="G169" s="320"/>
      <c r="H169" s="320"/>
      <c r="I169" s="320"/>
      <c r="J169" s="320"/>
      <c r="K169" s="320"/>
      <c r="L169" s="320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8"/>
      <c r="AC169" s="4"/>
      <c r="AD169" s="1"/>
      <c r="AF169" s="143"/>
    </row>
    <row r="170" spans="1:32" ht="34.5" customHeight="1">
      <c r="A170" s="143"/>
      <c r="B170" s="193"/>
      <c r="C170" s="198"/>
      <c r="D170" s="320"/>
      <c r="E170" s="320"/>
      <c r="F170" s="320"/>
      <c r="G170" s="320"/>
      <c r="H170" s="320"/>
      <c r="I170" s="320"/>
      <c r="J170" s="320"/>
      <c r="K170" s="320"/>
      <c r="L170" s="320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8"/>
      <c r="AC170" s="4"/>
      <c r="AD170" s="1"/>
      <c r="AF170" s="143"/>
    </row>
    <row r="171" spans="1:32" ht="17.399999999999999">
      <c r="A171" s="143"/>
      <c r="B171" s="193"/>
      <c r="C171" s="198"/>
      <c r="D171" s="143"/>
      <c r="E171" s="143"/>
      <c r="F171" s="143"/>
      <c r="G171" s="143"/>
      <c r="H171" s="143"/>
      <c r="I171" s="143"/>
      <c r="J171" s="147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8"/>
      <c r="AC171" s="4"/>
      <c r="AD171" s="1"/>
      <c r="AF171" s="143"/>
    </row>
    <row r="172" spans="1:32" ht="18" thickBot="1">
      <c r="C172" s="199"/>
      <c r="D172" s="1"/>
      <c r="E172" s="1"/>
      <c r="F172" s="1"/>
      <c r="G172" s="1"/>
      <c r="H172" s="1"/>
      <c r="I172" s="1"/>
      <c r="J172" s="92"/>
      <c r="K172" s="5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6"/>
      <c r="AB172" s="4"/>
      <c r="AC172" s="1"/>
      <c r="AD172" s="1"/>
      <c r="AF172" s="6"/>
    </row>
    <row r="173" spans="1:32" ht="18" thickBot="1">
      <c r="C173" s="199"/>
      <c r="D173" s="314" t="s">
        <v>94</v>
      </c>
      <c r="E173" s="315"/>
      <c r="F173" s="314" t="s">
        <v>95</v>
      </c>
      <c r="G173" s="316"/>
      <c r="H173" s="316"/>
      <c r="I173" s="315"/>
      <c r="J173" s="317" t="s">
        <v>96</v>
      </c>
      <c r="K173" s="318"/>
      <c r="L173" s="319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6"/>
      <c r="AA173" s="4"/>
      <c r="AB173" s="1"/>
      <c r="AC173" s="1"/>
      <c r="AF173" s="4"/>
    </row>
    <row r="174" spans="1:32" ht="17.399999999999999">
      <c r="C174" s="199"/>
      <c r="D174" s="290" t="s">
        <v>97</v>
      </c>
      <c r="E174" s="291"/>
      <c r="F174" s="296" t="s">
        <v>42</v>
      </c>
      <c r="G174" s="297"/>
      <c r="H174" s="297"/>
      <c r="I174" s="298"/>
      <c r="J174" s="299">
        <v>21</v>
      </c>
      <c r="K174" s="300"/>
      <c r="L174" s="30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6"/>
      <c r="AA174" s="4"/>
      <c r="AB174" s="1"/>
      <c r="AC174" s="1"/>
      <c r="AF174" s="4"/>
    </row>
    <row r="175" spans="1:32" ht="17.399999999999999">
      <c r="C175" s="199"/>
      <c r="D175" s="292"/>
      <c r="E175" s="293"/>
      <c r="F175" s="302" t="s">
        <v>43</v>
      </c>
      <c r="G175" s="303"/>
      <c r="H175" s="303"/>
      <c r="I175" s="304"/>
      <c r="J175" s="305">
        <v>23.5</v>
      </c>
      <c r="K175" s="306"/>
      <c r="L175" s="307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6"/>
      <c r="AA175" s="4"/>
      <c r="AB175" s="1"/>
      <c r="AC175" s="1"/>
      <c r="AF175" s="4"/>
    </row>
    <row r="176" spans="1:32" ht="18" thickBot="1">
      <c r="C176" s="199"/>
      <c r="D176" s="294"/>
      <c r="E176" s="295"/>
      <c r="F176" s="308" t="s">
        <v>98</v>
      </c>
      <c r="G176" s="309"/>
      <c r="H176" s="309"/>
      <c r="I176" s="310"/>
      <c r="J176" s="311">
        <v>12</v>
      </c>
      <c r="K176" s="312"/>
      <c r="L176" s="31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6"/>
      <c r="AA176" s="4"/>
      <c r="AB176" s="1"/>
      <c r="AC176" s="1"/>
      <c r="AF176" s="4"/>
    </row>
    <row r="177" spans="3:32" ht="17.399999999999999">
      <c r="C177" s="199"/>
      <c r="D177" s="290" t="s">
        <v>99</v>
      </c>
      <c r="E177" s="291"/>
      <c r="F177" s="296" t="s">
        <v>42</v>
      </c>
      <c r="G177" s="297"/>
      <c r="H177" s="297"/>
      <c r="I177" s="298"/>
      <c r="J177" s="299">
        <v>16</v>
      </c>
      <c r="K177" s="300"/>
      <c r="L177" s="30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6"/>
      <c r="AA177" s="4"/>
      <c r="AB177" s="1"/>
      <c r="AC177" s="1"/>
      <c r="AF177" s="4"/>
    </row>
    <row r="178" spans="3:32" ht="17.399999999999999">
      <c r="C178" s="199"/>
      <c r="D178" s="292"/>
      <c r="E178" s="293"/>
      <c r="F178" s="302" t="s">
        <v>43</v>
      </c>
      <c r="G178" s="303"/>
      <c r="H178" s="303"/>
      <c r="I178" s="304"/>
      <c r="J178" s="305">
        <v>18.5</v>
      </c>
      <c r="K178" s="306"/>
      <c r="L178" s="307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6"/>
      <c r="AA178" s="4"/>
      <c r="AB178" s="1"/>
      <c r="AC178" s="1"/>
      <c r="AF178" s="4"/>
    </row>
    <row r="179" spans="3:32" ht="18" thickBot="1">
      <c r="C179" s="199"/>
      <c r="D179" s="294"/>
      <c r="E179" s="295"/>
      <c r="F179" s="308" t="s">
        <v>98</v>
      </c>
      <c r="G179" s="309"/>
      <c r="H179" s="309"/>
      <c r="I179" s="310"/>
      <c r="J179" s="311">
        <v>8</v>
      </c>
      <c r="K179" s="312"/>
      <c r="L179" s="31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6"/>
      <c r="AA179" s="4"/>
      <c r="AB179" s="1"/>
      <c r="AC179" s="1"/>
      <c r="AF179" s="4"/>
    </row>
    <row r="180" spans="3:32" ht="17.399999999999999">
      <c r="C180" s="199"/>
      <c r="D180" s="290" t="s">
        <v>100</v>
      </c>
      <c r="E180" s="291"/>
      <c r="F180" s="296" t="s">
        <v>42</v>
      </c>
      <c r="G180" s="297"/>
      <c r="H180" s="297"/>
      <c r="I180" s="298"/>
      <c r="J180" s="299">
        <v>18.5</v>
      </c>
      <c r="K180" s="300"/>
      <c r="L180" s="30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6"/>
      <c r="AA180" s="4"/>
      <c r="AB180" s="1"/>
      <c r="AC180" s="1"/>
      <c r="AF180" s="4"/>
    </row>
    <row r="181" spans="3:32" ht="17.399999999999999">
      <c r="C181" s="199"/>
      <c r="D181" s="292"/>
      <c r="E181" s="293"/>
      <c r="F181" s="302" t="s">
        <v>43</v>
      </c>
      <c r="G181" s="303"/>
      <c r="H181" s="303"/>
      <c r="I181" s="304"/>
      <c r="J181" s="305">
        <v>21</v>
      </c>
      <c r="K181" s="306"/>
      <c r="L181" s="307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6"/>
      <c r="AA181" s="4"/>
      <c r="AB181" s="1"/>
      <c r="AC181" s="1"/>
      <c r="AF181" s="4"/>
    </row>
    <row r="182" spans="3:32" ht="18" thickBot="1">
      <c r="C182" s="199"/>
      <c r="D182" s="294"/>
      <c r="E182" s="295"/>
      <c r="F182" s="308" t="s">
        <v>98</v>
      </c>
      <c r="G182" s="309"/>
      <c r="H182" s="309"/>
      <c r="I182" s="310"/>
      <c r="J182" s="311">
        <v>13</v>
      </c>
      <c r="K182" s="312"/>
      <c r="L182" s="3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6"/>
      <c r="AA182" s="4"/>
      <c r="AB182" s="1"/>
      <c r="AC182" s="1"/>
      <c r="AF182" s="4"/>
    </row>
    <row r="183" spans="3:32" ht="17.399999999999999">
      <c r="C183" s="199"/>
      <c r="D183" s="290" t="s">
        <v>101</v>
      </c>
      <c r="E183" s="291"/>
      <c r="F183" s="296" t="s">
        <v>42</v>
      </c>
      <c r="G183" s="297"/>
      <c r="H183" s="297"/>
      <c r="I183" s="298"/>
      <c r="J183" s="299">
        <v>26</v>
      </c>
      <c r="K183" s="300"/>
      <c r="L183" s="30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6"/>
      <c r="AA183" s="4"/>
      <c r="AB183" s="1"/>
      <c r="AC183" s="1"/>
      <c r="AF183" s="4"/>
    </row>
    <row r="184" spans="3:32" ht="17.399999999999999">
      <c r="C184" s="199"/>
      <c r="D184" s="292"/>
      <c r="E184" s="293"/>
      <c r="F184" s="302" t="s">
        <v>43</v>
      </c>
      <c r="G184" s="303"/>
      <c r="H184" s="303"/>
      <c r="I184" s="304"/>
      <c r="J184" s="305">
        <v>28.5</v>
      </c>
      <c r="K184" s="306"/>
      <c r="L184" s="307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6"/>
      <c r="AA184" s="4"/>
      <c r="AB184" s="1"/>
      <c r="AC184" s="1"/>
      <c r="AF184" s="4"/>
    </row>
    <row r="185" spans="3:32" ht="18" thickBot="1">
      <c r="C185" s="199"/>
      <c r="D185" s="294"/>
      <c r="E185" s="295"/>
      <c r="F185" s="308" t="s">
        <v>98</v>
      </c>
      <c r="G185" s="309"/>
      <c r="H185" s="309"/>
      <c r="I185" s="310"/>
      <c r="J185" s="311">
        <v>15</v>
      </c>
      <c r="K185" s="312"/>
      <c r="L185" s="31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6"/>
      <c r="AA185" s="4"/>
      <c r="AB185" s="1"/>
      <c r="AC185" s="1"/>
      <c r="AF185" s="4"/>
    </row>
    <row r="186" spans="3:32" ht="17.399999999999999">
      <c r="C186" s="199"/>
      <c r="D186" s="290" t="s">
        <v>102</v>
      </c>
      <c r="E186" s="291"/>
      <c r="F186" s="296" t="s">
        <v>42</v>
      </c>
      <c r="G186" s="297"/>
      <c r="H186" s="297"/>
      <c r="I186" s="298"/>
      <c r="J186" s="299">
        <v>31</v>
      </c>
      <c r="K186" s="300"/>
      <c r="L186" s="30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6"/>
      <c r="AA186" s="4"/>
      <c r="AB186" s="1"/>
      <c r="AC186" s="1"/>
      <c r="AF186" s="4"/>
    </row>
    <row r="187" spans="3:32" ht="17.399999999999999">
      <c r="C187" s="199"/>
      <c r="D187" s="292"/>
      <c r="E187" s="293"/>
      <c r="F187" s="302" t="s">
        <v>43</v>
      </c>
      <c r="G187" s="303"/>
      <c r="H187" s="303"/>
      <c r="I187" s="304"/>
      <c r="J187" s="305">
        <v>33.5</v>
      </c>
      <c r="K187" s="306"/>
      <c r="L187" s="307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6"/>
      <c r="AA187" s="4"/>
      <c r="AB187" s="1"/>
      <c r="AC187" s="1"/>
      <c r="AF187" s="4"/>
    </row>
    <row r="188" spans="3:32" ht="18" thickBot="1">
      <c r="C188" s="199"/>
      <c r="D188" s="294"/>
      <c r="E188" s="295"/>
      <c r="F188" s="308" t="s">
        <v>98</v>
      </c>
      <c r="G188" s="309"/>
      <c r="H188" s="309"/>
      <c r="I188" s="310"/>
      <c r="J188" s="311">
        <v>20</v>
      </c>
      <c r="K188" s="312"/>
      <c r="L188" s="31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6"/>
      <c r="AA188" s="4"/>
      <c r="AB188" s="1"/>
      <c r="AC188" s="1"/>
      <c r="AF188" s="4"/>
    </row>
    <row r="189" spans="3:32" ht="11.25" customHeight="1">
      <c r="C189" s="199"/>
      <c r="D189" s="1"/>
      <c r="E189" s="1"/>
      <c r="F189" s="1"/>
      <c r="G189" s="1"/>
      <c r="H189" s="1"/>
      <c r="I189" s="1"/>
      <c r="J189" s="92"/>
      <c r="K189" s="5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6"/>
      <c r="AB189" s="4"/>
      <c r="AC189" s="1"/>
      <c r="AD189" s="1"/>
      <c r="AF189" s="6"/>
    </row>
    <row r="190" spans="3:32" ht="16.8" hidden="1">
      <c r="D190" s="26" t="s">
        <v>80</v>
      </c>
      <c r="J190" s="94" t="str">
        <f>IF(J163="","",IF(J163="X",0.15))</f>
        <v/>
      </c>
      <c r="K190" s="94" t="str">
        <f>IF(K163="","",IF(K163="X",0.15))</f>
        <v/>
      </c>
      <c r="L190" s="94" t="str">
        <f>IF(L163="","",IF(L163="X",0.15))</f>
        <v/>
      </c>
      <c r="M190" s="94" t="str">
        <f>IF(M163="","",IF(M163="X",0.15))</f>
        <v/>
      </c>
      <c r="N190" s="94" t="str">
        <f>IF(N163="","",IF(N163="X",0.14975))</f>
        <v/>
      </c>
      <c r="O190" s="94" t="str">
        <f>IF(O163="","",IF(O163="X",0.13))</f>
        <v/>
      </c>
      <c r="P190" s="94" t="str">
        <f t="shared" ref="P190:V190" si="23">IF(P163="","",IF(P163="X",0.05))</f>
        <v/>
      </c>
      <c r="Q190" s="94" t="str">
        <f t="shared" si="23"/>
        <v/>
      </c>
      <c r="R190" s="94" t="str">
        <f t="shared" si="23"/>
        <v/>
      </c>
      <c r="S190" s="94" t="str">
        <f t="shared" si="23"/>
        <v/>
      </c>
      <c r="T190" s="94" t="str">
        <f t="shared" si="23"/>
        <v/>
      </c>
      <c r="U190" s="94" t="str">
        <f t="shared" si="23"/>
        <v/>
      </c>
      <c r="V190" s="94" t="str">
        <f t="shared" si="23"/>
        <v/>
      </c>
      <c r="W190" s="95"/>
      <c r="X190" s="95"/>
      <c r="Y190" s="95"/>
      <c r="Z190" s="95"/>
      <c r="AB190" s="96">
        <f>SUM(J190:Z190)</f>
        <v>0</v>
      </c>
    </row>
    <row r="191" spans="3:32" ht="16.8" hidden="1">
      <c r="D191" s="16" t="s">
        <v>68</v>
      </c>
      <c r="E191" s="94">
        <f>IF(AND(E161="X",S75&gt;0),18.5,0)</f>
        <v>0</v>
      </c>
      <c r="F191" s="94">
        <f>IF(AND(F161="X",T75&gt;0),18.5,0)</f>
        <v>0</v>
      </c>
      <c r="G191" s="94">
        <f>IF(AND(G161="X",U75&gt;0),18.5,0)</f>
        <v>0</v>
      </c>
      <c r="H191" s="94">
        <f>IF(AND(H161="X",V75&gt;0),18.5,0)</f>
        <v>0</v>
      </c>
      <c r="I191" s="94">
        <f>IF(AND(I161="X",AD75&gt;0),21,0)</f>
        <v>0</v>
      </c>
      <c r="J191" s="94">
        <f>IF(AND(J163="X",$Z$158&gt;0),$J174*$Z$158,0)</f>
        <v>0</v>
      </c>
      <c r="K191" s="94">
        <f>IF(AND(K163="X",$Z$158&gt;0),$J174*$Z$158,0)</f>
        <v>0</v>
      </c>
      <c r="L191" s="94">
        <f>IF(AND(L163="X",$Z$158&gt;0),$J174*$Z$158,0)</f>
        <v>0</v>
      </c>
      <c r="M191" s="94">
        <f>IF(AND(M163="X",$Z$158&gt;0),$J174*$Z$158,0)</f>
        <v>0</v>
      </c>
      <c r="N191" s="94">
        <f>IF(AND(N163="X",$Z$158&gt;0),$J177*$Z$158,0)</f>
        <v>0</v>
      </c>
      <c r="O191" s="94">
        <f>IF(AND(O163="X",$Z$158&gt;0),$J177*$Z$158,0)</f>
        <v>0</v>
      </c>
      <c r="P191" s="94">
        <f>IF(AND(P163="X",$Z$158&gt;0),$J180*$Z$158,0)</f>
        <v>0</v>
      </c>
      <c r="Q191" s="94">
        <f>IF(AND(Q163="X",$Z$158&gt;0),$J180*$Z$158,0)</f>
        <v>0</v>
      </c>
      <c r="R191" s="94">
        <f>IF(AND(R163="X",$Z$158&gt;0),$J183*$Z$158,0)</f>
        <v>0</v>
      </c>
      <c r="S191" s="94">
        <f>IF(AND(S163="X",$Z$158&gt;0),$J183*$Z$158,0)</f>
        <v>0</v>
      </c>
      <c r="T191" s="94">
        <f>IF(AND(T163="X",$Z$158&gt;0),$J186*$Z$158,0)</f>
        <v>0</v>
      </c>
      <c r="U191" s="94">
        <f>IF(AND(U163="X",$Z$158&gt;0),$J186*$Z$158,0)</f>
        <v>0</v>
      </c>
      <c r="V191" s="94">
        <f>IF(AND(V163="X",$Z$158&gt;0),$J186*$Z$158,0)</f>
        <v>0</v>
      </c>
      <c r="W191" s="94"/>
      <c r="X191" s="94"/>
      <c r="Y191" s="94"/>
      <c r="Z191" s="25"/>
      <c r="AA191" s="96"/>
      <c r="AF191" s="155"/>
    </row>
    <row r="192" spans="3:32" ht="16.8" hidden="1">
      <c r="D192" s="17" t="s">
        <v>69</v>
      </c>
      <c r="E192" s="16"/>
      <c r="F192" s="16"/>
      <c r="G192" s="94">
        <f>IF(AND(G163="X",((Z159-AD159)&gt;0)),(23.5*(Z159-AD159)),0)</f>
        <v>0</v>
      </c>
      <c r="H192" s="94">
        <f>IF(AND(H163="X",((Z159-AD159)&gt;0)),(23.5*(Z159-AD159)),0)</f>
        <v>0</v>
      </c>
      <c r="I192" s="94">
        <f>IF(AND(I163="X",((Z159-AD159)&gt;0)),(23.5*(Z159-AD159)),0)</f>
        <v>0</v>
      </c>
      <c r="J192" s="94">
        <f>IF(AND(J163="X",(($Z159-$AD159)&gt;0)),($J175*($Z159-$AD159)),0)</f>
        <v>0</v>
      </c>
      <c r="K192" s="94">
        <f>IF(AND(K163="X",(($Z159-$AD159)&gt;0)),($J175*($Z159-$AD159)),0)</f>
        <v>0</v>
      </c>
      <c r="L192" s="94">
        <f>IF(AND(L163="X",(($Z159-$AD159)&gt;0)),($J175*($Z159-$AD159)),0)</f>
        <v>0</v>
      </c>
      <c r="M192" s="94">
        <f>IF(AND(M163="X",(($Z159-$AD159)&gt;0)),($J175*($Z159-$AD159)),0)</f>
        <v>0</v>
      </c>
      <c r="N192" s="94">
        <f>IF(AND(N163="X",(($Z159-$AD159)&gt;0)),($J178*($Z159-$AD159)),0)</f>
        <v>0</v>
      </c>
      <c r="O192" s="94">
        <f>IF(AND(O163="X",(($Z159-$AD159)&gt;0)),($J178*($Z159-$AD159)),0)</f>
        <v>0</v>
      </c>
      <c r="P192" s="94">
        <f>IF(AND(P163="X",(($Z159-$AD159)&gt;0)),($J181*($Z159-$AD159)),0)</f>
        <v>0</v>
      </c>
      <c r="Q192" s="94">
        <f>IF(AND(Q163="X",(($Z159-$AD159)&gt;0)),($J181*($Z159-$AD159)),0)</f>
        <v>0</v>
      </c>
      <c r="R192" s="94">
        <f>IF(AND(R163="X",(($Z159-$AD159)&gt;0)),($J184*($Z159-$AD159)),0)</f>
        <v>0</v>
      </c>
      <c r="S192" s="94">
        <f>IF(AND(S163="X",(($Z159-$AD159)&gt;0)),($J184*($Z159-$AD159)),0)</f>
        <v>0</v>
      </c>
      <c r="T192" s="94">
        <f>IF(AND(T163="X",(($Z159-$AD159)&gt;0)),($J187*($Z159-$AD159)),0)</f>
        <v>0</v>
      </c>
      <c r="U192" s="94">
        <f>IF(AND(U163="X",(($Z159-$AD159)&gt;0)),($J187*($Z159-$AD159)),0)</f>
        <v>0</v>
      </c>
      <c r="V192" s="94">
        <f>IF(AND(V163="X",(($Z159-$AD159)&gt;0)),($J187*($Z159-$AD159)),0)</f>
        <v>0</v>
      </c>
      <c r="W192" s="94"/>
      <c r="X192" s="94"/>
      <c r="Y192" s="94"/>
      <c r="Z192" s="25"/>
      <c r="AA192" s="96"/>
      <c r="AF192" s="155"/>
    </row>
    <row r="193" spans="4:32" ht="17.399999999999999" hidden="1">
      <c r="D193" s="18" t="s">
        <v>75</v>
      </c>
      <c r="E193" s="16"/>
      <c r="F193" s="16"/>
      <c r="G193" s="16"/>
      <c r="H193" s="13"/>
      <c r="I193" s="94"/>
      <c r="J193" s="94">
        <f>IF(AND(J163="X",$Z$160&gt;0),$J176*$Z$160,0)</f>
        <v>0</v>
      </c>
      <c r="K193" s="94">
        <f>IF(AND(K163="X",$Z$160&gt;0),$J176*$Z$160,0)</f>
        <v>0</v>
      </c>
      <c r="L193" s="94">
        <f>IF(AND(L163="X",$Z$160&gt;0),$J176*$Z$160,0)</f>
        <v>0</v>
      </c>
      <c r="M193" s="94">
        <f>IF(AND(M163="X",$Z$160&gt;0),$J176*$Z$160,0)</f>
        <v>0</v>
      </c>
      <c r="N193" s="94">
        <f>IF(AND(N163="X",$Z$160&gt;0),$J179*$Z$160,0)</f>
        <v>0</v>
      </c>
      <c r="O193" s="94">
        <f>IF(AND(O163="X",$Z$160&gt;0),$J179*$Z$160,0)</f>
        <v>0</v>
      </c>
      <c r="P193" s="94">
        <f>IF(AND(P163="X",$Z$160&gt;0),$J182*$Z$160,0)</f>
        <v>0</v>
      </c>
      <c r="Q193" s="94">
        <f>IF(AND(Q163="X",$Z$160&gt;0),$J182*$Z$160,0)</f>
        <v>0</v>
      </c>
      <c r="R193" s="94">
        <f>IF(AND(R163="X",$Z$160&gt;0),$J185*$Z$160,0)</f>
        <v>0</v>
      </c>
      <c r="S193" s="94">
        <f>IF(AND(S163="X",$Z$160&gt;0),$J185*$Z$160,0)</f>
        <v>0</v>
      </c>
      <c r="T193" s="94">
        <f>IF(AND(T163="X",$Z$160&gt;0),$J188*$Z$160,0)</f>
        <v>0</v>
      </c>
      <c r="U193" s="94">
        <f>IF(AND(U163="X",$Z$160&gt;0),$J188*$Z$160,0)</f>
        <v>0</v>
      </c>
      <c r="V193" s="94">
        <f>IF(AND(V163="X",$Z$160&gt;0),$J188*$Z$160,0)</f>
        <v>0</v>
      </c>
      <c r="W193" s="94"/>
      <c r="X193" s="94"/>
      <c r="Y193" s="94"/>
      <c r="Z193" s="25"/>
      <c r="AA193" s="96"/>
      <c r="AF193" s="155"/>
    </row>
  </sheetData>
  <sheetProtection selectLockedCells="1" autoFilter="0"/>
  <mergeCells count="159">
    <mergeCell ref="E102:K102"/>
    <mergeCell ref="H145:Y145"/>
    <mergeCell ref="H146:Y146"/>
    <mergeCell ref="E94:K94"/>
    <mergeCell ref="E95:K95"/>
    <mergeCell ref="E96:K96"/>
    <mergeCell ref="E97:K97"/>
    <mergeCell ref="H151:Y151"/>
    <mergeCell ref="H152:Y15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89:K89"/>
    <mergeCell ref="E90:K90"/>
    <mergeCell ref="E91:K91"/>
    <mergeCell ref="E92:K92"/>
    <mergeCell ref="E93:K93"/>
    <mergeCell ref="E84:K84"/>
    <mergeCell ref="E85:K85"/>
    <mergeCell ref="H153:Y153"/>
    <mergeCell ref="E83:K83"/>
    <mergeCell ref="H143:Y143"/>
    <mergeCell ref="H144:Y144"/>
    <mergeCell ref="E121:F121"/>
    <mergeCell ref="H147:Y147"/>
    <mergeCell ref="H148:Y148"/>
    <mergeCell ref="H149:Y149"/>
    <mergeCell ref="H150:Y150"/>
    <mergeCell ref="E148:F148"/>
    <mergeCell ref="E152:F152"/>
    <mergeCell ref="E98:K98"/>
    <mergeCell ref="E86:K86"/>
    <mergeCell ref="E87:K87"/>
    <mergeCell ref="E99:K99"/>
    <mergeCell ref="E100:K100"/>
    <mergeCell ref="E101:K101"/>
    <mergeCell ref="B72:AB72"/>
    <mergeCell ref="E73:K73"/>
    <mergeCell ref="E75:K75"/>
    <mergeCell ref="E77:K77"/>
    <mergeCell ref="E82:K82"/>
    <mergeCell ref="C164:H164"/>
    <mergeCell ref="B158:W158"/>
    <mergeCell ref="B160:W160"/>
    <mergeCell ref="M163:M164"/>
    <mergeCell ref="N163:N164"/>
    <mergeCell ref="O163:O164"/>
    <mergeCell ref="P163:P164"/>
    <mergeCell ref="B159:W159"/>
    <mergeCell ref="B161:W161"/>
    <mergeCell ref="J163:J164"/>
    <mergeCell ref="E74:K74"/>
    <mergeCell ref="E76:K76"/>
    <mergeCell ref="E78:K78"/>
    <mergeCell ref="E79:K79"/>
    <mergeCell ref="E88:K88"/>
    <mergeCell ref="E106:K106"/>
    <mergeCell ref="E107:K107"/>
    <mergeCell ref="E104:K104"/>
    <mergeCell ref="E105:K105"/>
    <mergeCell ref="B2:C2"/>
    <mergeCell ref="B6:C6"/>
    <mergeCell ref="B7:C7"/>
    <mergeCell ref="B8:C8"/>
    <mergeCell ref="B15:AB15"/>
    <mergeCell ref="F10:L12"/>
    <mergeCell ref="B9:C9"/>
    <mergeCell ref="B13:D13"/>
    <mergeCell ref="B5:C5"/>
    <mergeCell ref="AA9:AD9"/>
    <mergeCell ref="B3:C3"/>
    <mergeCell ref="B4:C4"/>
    <mergeCell ref="B10:C10"/>
    <mergeCell ref="E112:K112"/>
    <mergeCell ref="E113:K113"/>
    <mergeCell ref="E114:K114"/>
    <mergeCell ref="E115:K115"/>
    <mergeCell ref="H154:Y154"/>
    <mergeCell ref="H155:Y155"/>
    <mergeCell ref="H156:Y156"/>
    <mergeCell ref="H157:Y157"/>
    <mergeCell ref="H117:Y117"/>
    <mergeCell ref="H118:Y118"/>
    <mergeCell ref="H119:Y119"/>
    <mergeCell ref="H120:Y120"/>
    <mergeCell ref="H121:Y121"/>
    <mergeCell ref="H122:Y122"/>
    <mergeCell ref="D169:L170"/>
    <mergeCell ref="B116:AB116"/>
    <mergeCell ref="E122:F122"/>
    <mergeCell ref="E142:F142"/>
    <mergeCell ref="T163:T164"/>
    <mergeCell ref="U163:U164"/>
    <mergeCell ref="V163:V164"/>
    <mergeCell ref="E144:F144"/>
    <mergeCell ref="E145:F145"/>
    <mergeCell ref="E146:F146"/>
    <mergeCell ref="K163:K164"/>
    <mergeCell ref="L163:L164"/>
    <mergeCell ref="Q163:Q164"/>
    <mergeCell ref="R163:R164"/>
    <mergeCell ref="S163:S164"/>
    <mergeCell ref="E118:F118"/>
    <mergeCell ref="E119:F119"/>
    <mergeCell ref="E120:F120"/>
    <mergeCell ref="D173:E173"/>
    <mergeCell ref="F173:I173"/>
    <mergeCell ref="J173:L173"/>
    <mergeCell ref="D174:E176"/>
    <mergeCell ref="F174:I174"/>
    <mergeCell ref="J174:L174"/>
    <mergeCell ref="F175:I175"/>
    <mergeCell ref="J175:L175"/>
    <mergeCell ref="F176:I176"/>
    <mergeCell ref="J176:L176"/>
    <mergeCell ref="J180:L180"/>
    <mergeCell ref="F181:I181"/>
    <mergeCell ref="J181:L181"/>
    <mergeCell ref="F182:I182"/>
    <mergeCell ref="J182:L182"/>
    <mergeCell ref="D177:E179"/>
    <mergeCell ref="F177:I177"/>
    <mergeCell ref="J177:L177"/>
    <mergeCell ref="F178:I178"/>
    <mergeCell ref="J178:L178"/>
    <mergeCell ref="F179:I179"/>
    <mergeCell ref="J179:L179"/>
    <mergeCell ref="E80:K80"/>
    <mergeCell ref="E81:K81"/>
    <mergeCell ref="E103:K103"/>
    <mergeCell ref="E108:K108"/>
    <mergeCell ref="E109:K109"/>
    <mergeCell ref="E110:K110"/>
    <mergeCell ref="E111:K111"/>
    <mergeCell ref="E117:F117"/>
    <mergeCell ref="D186:E188"/>
    <mergeCell ref="F186:I186"/>
    <mergeCell ref="J186:L186"/>
    <mergeCell ref="F187:I187"/>
    <mergeCell ref="J187:L187"/>
    <mergeCell ref="F188:I188"/>
    <mergeCell ref="J188:L188"/>
    <mergeCell ref="D183:E185"/>
    <mergeCell ref="F183:I183"/>
    <mergeCell ref="J183:L183"/>
    <mergeCell ref="F184:I184"/>
    <mergeCell ref="J184:L184"/>
    <mergeCell ref="F185:I185"/>
    <mergeCell ref="J185:L185"/>
    <mergeCell ref="D180:E182"/>
    <mergeCell ref="F180:I180"/>
  </mergeCells>
  <conditionalFormatting sqref="E12:E13">
    <cfRule type="notContainsBlanks" dxfId="4" priority="14">
      <formula>LEN(TRIM(E12))&gt;0</formula>
    </cfRule>
  </conditionalFormatting>
  <conditionalFormatting sqref="AA144:AA157">
    <cfRule type="expression" dxfId="3" priority="15">
      <formula>#REF!=TRUE</formula>
    </cfRule>
  </conditionalFormatting>
  <conditionalFormatting sqref="AF144">
    <cfRule type="expression" dxfId="2" priority="5">
      <formula>#REF!=TRUE</formula>
    </cfRule>
  </conditionalFormatting>
  <conditionalFormatting sqref="B144:H144">
    <cfRule type="expression" dxfId="1" priority="4">
      <formula>#REF!=TRUE</formula>
    </cfRule>
  </conditionalFormatting>
  <conditionalFormatting sqref="H145:H157">
    <cfRule type="expression" dxfId="0" priority="3">
      <formula>#REF!=TRUE</formula>
    </cfRule>
  </conditionalFormatting>
  <hyperlinks>
    <hyperlink ref="AA8" r:id="rId1" xr:uid="{00000000-0004-0000-0000-000000000000}"/>
  </hyperlinks>
  <printOptions horizontalCentered="1"/>
  <pageMargins left="0.11811023622047245" right="0.11811023622047245" top="0.23622047244094491" bottom="0.51181102362204722" header="0.31496062992125984" footer="0.31496062992125984"/>
  <pageSetup scale="45" fitToHeight="0" orientation="landscape" r:id="rId2"/>
  <headerFooter>
    <oddFooter>&amp;L&amp;"-,Bold"CONFIDENTIEL GROUPE TECNICA CANADA / &amp;F&amp;C&amp;"Calibri,Bold"&amp;P&amp;R&amp;"Calibri,Bold"&amp;A</oddFooter>
  </headerFooter>
  <rowBreaks count="2" manualBreakCount="2">
    <brk id="71" max="26" man="1"/>
    <brk id="157" max="2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 DEAL</vt:lpstr>
      <vt:lpstr>'PRO DEAL'!Print_Area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 Paquette</dc:creator>
  <cp:lastModifiedBy>Teresa Morse</cp:lastModifiedBy>
  <cp:lastPrinted>2017-06-20T20:43:06Z</cp:lastPrinted>
  <dcterms:created xsi:type="dcterms:W3CDTF">2015-06-16T17:44:47Z</dcterms:created>
  <dcterms:modified xsi:type="dcterms:W3CDTF">2020-08-25T20:31:36Z</dcterms:modified>
</cp:coreProperties>
</file>